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E149884B-E5D7-2449-837C-3073AD434790}" xr6:coauthVersionLast="47" xr6:coauthVersionMax="47" xr10:uidLastSave="{00000000-0000-0000-0000-000000000000}"/>
  <bookViews>
    <workbookView xWindow="0" yWindow="460" windowWidth="51200" windowHeight="26720" activeTab="2" xr2:uid="{9BE21567-C50D-B444-B123-26084A2DC0F6}"/>
  </bookViews>
  <sheets>
    <sheet name="RT" sheetId="1" r:id="rId1"/>
    <sheet name="43°C" sheetId="2" r:id="rId2"/>
    <sheet name="Tabelle3" sheetId="3" r:id="rId3"/>
    <sheet name="Tabelle4" sheetId="4" r:id="rId4"/>
    <sheet name="Tabelle5 (2)" sheetId="6" r:id="rId5"/>
    <sheet name="DTNB room temperature" sheetId="7" r:id="rId6"/>
    <sheet name="DTNB 43°C" sheetId="8" r:id="rId7"/>
    <sheet name="DTNB Together" sheetId="9" r:id="rId8"/>
  </sheets>
  <externalReferences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9" l="1"/>
  <c r="C3" i="9"/>
  <c r="F3" i="9"/>
  <c r="G3" i="9"/>
  <c r="B4" i="9"/>
  <c r="C4" i="9"/>
  <c r="F4" i="9"/>
  <c r="G4" i="9"/>
  <c r="B5" i="9"/>
  <c r="C5" i="9"/>
  <c r="F5" i="9"/>
  <c r="G5" i="9"/>
  <c r="B6" i="9"/>
  <c r="C6" i="9"/>
  <c r="F6" i="9"/>
  <c r="G6" i="9"/>
  <c r="B7" i="9"/>
  <c r="C7" i="9"/>
  <c r="F7" i="9"/>
  <c r="G7" i="9"/>
  <c r="B8" i="9"/>
  <c r="C8" i="9"/>
  <c r="F8" i="9"/>
  <c r="G8" i="9"/>
  <c r="B33" i="9"/>
  <c r="B34" i="9"/>
  <c r="C33" i="9" s="1"/>
  <c r="C3" i="8"/>
  <c r="G4" i="8" s="1"/>
  <c r="C4" i="8"/>
  <c r="G5" i="8" s="1"/>
  <c r="C5" i="8"/>
  <c r="G6" i="8" s="1"/>
  <c r="C6" i="8"/>
  <c r="G7" i="8" s="1"/>
  <c r="H6" i="8"/>
  <c r="C7" i="8"/>
  <c r="G8" i="8" s="1"/>
  <c r="I7" i="8"/>
  <c r="C8" i="8"/>
  <c r="G9" i="8"/>
  <c r="J9" i="8" s="1"/>
  <c r="C12" i="8"/>
  <c r="H4" i="8" s="1"/>
  <c r="C13" i="8"/>
  <c r="H5" i="8" s="1"/>
  <c r="C14" i="8"/>
  <c r="C15" i="8"/>
  <c r="H7" i="8" s="1"/>
  <c r="C16" i="8"/>
  <c r="H8" i="8" s="1"/>
  <c r="C17" i="8"/>
  <c r="H9" i="8" s="1"/>
  <c r="C21" i="8"/>
  <c r="I4" i="8" s="1"/>
  <c r="C22" i="8"/>
  <c r="I5" i="8" s="1"/>
  <c r="C23" i="8"/>
  <c r="I6" i="8" s="1"/>
  <c r="C24" i="8"/>
  <c r="C25" i="8"/>
  <c r="I8" i="8" s="1"/>
  <c r="C26" i="8"/>
  <c r="I9" i="8" s="1"/>
  <c r="C3" i="7"/>
  <c r="G4" i="7" s="1"/>
  <c r="C4" i="7"/>
  <c r="I4" i="7"/>
  <c r="C5" i="7"/>
  <c r="G6" i="7" s="1"/>
  <c r="G5" i="7"/>
  <c r="C6" i="7"/>
  <c r="H6" i="7"/>
  <c r="C7" i="7"/>
  <c r="G8" i="7" s="1"/>
  <c r="G7" i="7"/>
  <c r="C8" i="7"/>
  <c r="H8" i="7"/>
  <c r="I8" i="7"/>
  <c r="G9" i="7"/>
  <c r="K9" i="7" s="1"/>
  <c r="C12" i="7"/>
  <c r="H4" i="7" s="1"/>
  <c r="C13" i="7"/>
  <c r="H5" i="7" s="1"/>
  <c r="C14" i="7"/>
  <c r="C15" i="7"/>
  <c r="H7" i="7" s="1"/>
  <c r="C16" i="7"/>
  <c r="C17" i="7"/>
  <c r="H9" i="7" s="1"/>
  <c r="C21" i="7"/>
  <c r="C22" i="7"/>
  <c r="I5" i="7" s="1"/>
  <c r="C23" i="7"/>
  <c r="I6" i="7" s="1"/>
  <c r="C24" i="7"/>
  <c r="I7" i="7" s="1"/>
  <c r="C25" i="7"/>
  <c r="C26" i="7"/>
  <c r="I9" i="7" s="1"/>
  <c r="A9" i="3"/>
  <c r="K64" i="6"/>
  <c r="F64" i="6"/>
  <c r="K63" i="6"/>
  <c r="F63" i="6"/>
  <c r="K62" i="6"/>
  <c r="F62" i="6"/>
  <c r="K61" i="6"/>
  <c r="F61" i="6"/>
  <c r="K60" i="6"/>
  <c r="F60" i="6"/>
  <c r="K59" i="6"/>
  <c r="F59" i="6"/>
  <c r="K58" i="6"/>
  <c r="F58" i="6"/>
  <c r="K57" i="6"/>
  <c r="F57" i="6"/>
  <c r="K56" i="6"/>
  <c r="F56" i="6"/>
  <c r="K55" i="6"/>
  <c r="F55" i="6"/>
  <c r="K54" i="6"/>
  <c r="F54" i="6"/>
  <c r="K53" i="6"/>
  <c r="F53" i="6"/>
  <c r="K52" i="6"/>
  <c r="F52" i="6"/>
  <c r="K51" i="6"/>
  <c r="F51" i="6"/>
  <c r="K50" i="6"/>
  <c r="F50" i="6"/>
  <c r="K49" i="6"/>
  <c r="F49" i="6"/>
  <c r="K48" i="6"/>
  <c r="F48" i="6"/>
  <c r="K47" i="6"/>
  <c r="F47" i="6"/>
  <c r="K46" i="6"/>
  <c r="F46" i="6"/>
  <c r="K45" i="6"/>
  <c r="F45" i="6"/>
  <c r="K44" i="6"/>
  <c r="F44" i="6"/>
  <c r="K43" i="6"/>
  <c r="F43" i="6"/>
  <c r="K42" i="6"/>
  <c r="F42" i="6"/>
  <c r="K41" i="6"/>
  <c r="F41" i="6"/>
  <c r="K40" i="6"/>
  <c r="F40" i="6"/>
  <c r="K39" i="6"/>
  <c r="F39" i="6"/>
  <c r="K38" i="6"/>
  <c r="F38" i="6"/>
  <c r="K37" i="6"/>
  <c r="F37" i="6"/>
  <c r="K36" i="6"/>
  <c r="F36" i="6"/>
  <c r="K35" i="6"/>
  <c r="F35" i="6"/>
  <c r="K34" i="6"/>
  <c r="F34" i="6"/>
  <c r="K33" i="6"/>
  <c r="F33" i="6"/>
  <c r="K32" i="6"/>
  <c r="F32" i="6"/>
  <c r="K31" i="6"/>
  <c r="F31" i="6"/>
  <c r="K30" i="6"/>
  <c r="F30" i="6"/>
  <c r="K29" i="6"/>
  <c r="F29" i="6"/>
  <c r="K28" i="6"/>
  <c r="F28" i="6"/>
  <c r="K27" i="6"/>
  <c r="F27" i="6"/>
  <c r="K26" i="6"/>
  <c r="F26" i="6"/>
  <c r="K25" i="6"/>
  <c r="F25" i="6"/>
  <c r="K24" i="6"/>
  <c r="F24" i="6"/>
  <c r="K23" i="6"/>
  <c r="F23" i="6"/>
  <c r="K22" i="6"/>
  <c r="F22" i="6"/>
  <c r="K21" i="6"/>
  <c r="F21" i="6"/>
  <c r="K20" i="6"/>
  <c r="F20" i="6"/>
  <c r="K19" i="6"/>
  <c r="F19" i="6"/>
  <c r="C19" i="6"/>
  <c r="K18" i="6"/>
  <c r="F18" i="6"/>
  <c r="C18" i="6"/>
  <c r="K17" i="6"/>
  <c r="F17" i="6"/>
  <c r="C17" i="6"/>
  <c r="K16" i="6"/>
  <c r="F16" i="6"/>
  <c r="C16" i="6"/>
  <c r="K15" i="6"/>
  <c r="F15" i="6"/>
  <c r="C15" i="6"/>
  <c r="K14" i="6"/>
  <c r="F14" i="6"/>
  <c r="C14" i="6"/>
  <c r="K13" i="6"/>
  <c r="F13" i="6"/>
  <c r="C13" i="6"/>
  <c r="K12" i="6"/>
  <c r="F12" i="6"/>
  <c r="C12" i="6"/>
  <c r="K11" i="6"/>
  <c r="F11" i="6"/>
  <c r="C11" i="6"/>
  <c r="K10" i="6"/>
  <c r="F10" i="6"/>
  <c r="C10" i="6"/>
  <c r="K9" i="6"/>
  <c r="F9" i="6"/>
  <c r="C9" i="6"/>
  <c r="K8" i="6"/>
  <c r="F8" i="6"/>
  <c r="C8" i="6"/>
  <c r="K7" i="6"/>
  <c r="F7" i="6"/>
  <c r="C7" i="6"/>
  <c r="K6" i="6"/>
  <c r="F6" i="6"/>
  <c r="C6" i="6"/>
  <c r="K5" i="6"/>
  <c r="F5" i="6"/>
  <c r="C5" i="6"/>
  <c r="K4" i="6"/>
  <c r="F4" i="6"/>
  <c r="K8" i="8" l="1"/>
  <c r="J8" i="8"/>
  <c r="K7" i="8"/>
  <c r="J7" i="8"/>
  <c r="J6" i="8"/>
  <c r="K6" i="8"/>
  <c r="J5" i="8"/>
  <c r="K5" i="8"/>
  <c r="K4" i="8"/>
  <c r="J4" i="8"/>
  <c r="K9" i="8"/>
  <c r="J6" i="7"/>
  <c r="K6" i="7"/>
  <c r="J8" i="7"/>
  <c r="K8" i="7"/>
  <c r="J5" i="7"/>
  <c r="K5" i="7"/>
  <c r="J7" i="7"/>
  <c r="K7" i="7"/>
  <c r="J4" i="7"/>
  <c r="K4" i="7"/>
  <c r="J9" i="7"/>
  <c r="L5" i="4"/>
  <c r="L6" i="4"/>
  <c r="N6" i="4"/>
  <c r="P6" i="4"/>
  <c r="L7" i="4"/>
  <c r="N7" i="4"/>
  <c r="P7" i="4"/>
  <c r="L8" i="4"/>
  <c r="N8" i="4"/>
  <c r="P8" i="4"/>
  <c r="L9" i="4"/>
  <c r="N9" i="4"/>
  <c r="P9" i="4"/>
  <c r="L10" i="4"/>
  <c r="N10" i="4"/>
  <c r="P10" i="4"/>
  <c r="L11" i="4"/>
  <c r="L12" i="4"/>
  <c r="L13" i="4"/>
  <c r="L14" i="4"/>
  <c r="L15" i="4"/>
  <c r="L16" i="4"/>
  <c r="L17" i="4"/>
  <c r="L18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AI63" i="2"/>
  <c r="AI64" i="2" s="1"/>
  <c r="AH63" i="2"/>
  <c r="AB63" i="2" l="1"/>
  <c r="AC63" i="2"/>
  <c r="AC64" i="2" s="1"/>
  <c r="B29" i="3" s="1"/>
  <c r="AD63" i="2"/>
  <c r="AE63" i="2"/>
  <c r="AE64" i="2" s="1"/>
  <c r="B30" i="3" s="1"/>
  <c r="AF63" i="2"/>
  <c r="AG63" i="2"/>
  <c r="AG64" i="2" s="1"/>
  <c r="B31" i="3" s="1"/>
  <c r="AA63" i="2"/>
  <c r="V63" i="2"/>
  <c r="W63" i="2"/>
  <c r="X63" i="2"/>
  <c r="Y63" i="2"/>
  <c r="Z63" i="2"/>
  <c r="AA64" i="2" s="1"/>
  <c r="B34" i="3" s="1"/>
  <c r="Y64" i="2" l="1"/>
  <c r="B33" i="3" s="1"/>
  <c r="W64" i="2"/>
  <c r="B32" i="3" s="1"/>
  <c r="T63" i="2" l="1"/>
  <c r="U63" i="2"/>
  <c r="U64" i="2" l="1"/>
  <c r="B21" i="3" s="1"/>
  <c r="F16" i="3"/>
  <c r="F15" i="3"/>
  <c r="F14" i="3"/>
  <c r="R63" i="2" l="1"/>
  <c r="S63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2" i="2"/>
  <c r="N63" i="2"/>
  <c r="O63" i="2"/>
  <c r="O64" i="2" s="1"/>
  <c r="C4" i="3" s="1"/>
  <c r="B18" i="3" s="1"/>
  <c r="M63" i="2"/>
  <c r="L63" i="2"/>
  <c r="K6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2" i="2"/>
  <c r="H63" i="2"/>
  <c r="I63" i="2"/>
  <c r="F63" i="2"/>
  <c r="G63" i="2"/>
  <c r="G64" i="2" s="1"/>
  <c r="B3" i="3" s="1"/>
  <c r="B14" i="3" s="1"/>
  <c r="D63" i="2"/>
  <c r="E63" i="2"/>
  <c r="C63" i="2"/>
  <c r="B63" i="2"/>
  <c r="J63" i="1"/>
  <c r="K63" i="1"/>
  <c r="H63" i="1"/>
  <c r="I63" i="1"/>
  <c r="I64" i="1" s="1"/>
  <c r="B22" i="3" s="1"/>
  <c r="F63" i="1"/>
  <c r="G63" i="1"/>
  <c r="D63" i="1"/>
  <c r="E63" i="1"/>
  <c r="E64" i="1" s="1"/>
  <c r="C63" i="1"/>
  <c r="B63" i="1"/>
  <c r="E64" i="2" l="1"/>
  <c r="B9" i="3" s="1"/>
  <c r="S64" i="2"/>
  <c r="B5" i="3" s="1"/>
  <c r="B20" i="3" s="1"/>
  <c r="C64" i="1"/>
  <c r="P63" i="2"/>
  <c r="G64" i="1"/>
  <c r="J63" i="2"/>
  <c r="K64" i="1"/>
  <c r="K63" i="2"/>
  <c r="I64" i="2"/>
  <c r="C3" i="3" s="1"/>
  <c r="B15" i="3" s="1"/>
  <c r="C64" i="2"/>
  <c r="M64" i="2"/>
  <c r="B4" i="3" s="1"/>
  <c r="B17" i="3" s="1"/>
  <c r="Q63" i="2"/>
  <c r="Q64" i="2" s="1"/>
  <c r="D4" i="3" s="1"/>
  <c r="B19" i="3" s="1"/>
  <c r="E5" i="3" l="1"/>
  <c r="F5" i="3"/>
  <c r="D9" i="3"/>
  <c r="K64" i="2"/>
  <c r="D3" i="3" s="1"/>
  <c r="E3" i="3"/>
  <c r="B16" i="3"/>
  <c r="F3" i="3"/>
  <c r="E4" i="3"/>
  <c r="F4" i="3"/>
  <c r="E9" i="3" l="1"/>
  <c r="C29" i="4"/>
  <c r="C24" i="4"/>
  <c r="C33" i="4"/>
  <c r="C26" i="4"/>
  <c r="C38" i="4"/>
  <c r="C28" i="4"/>
  <c r="C36" i="4"/>
  <c r="C27" i="4"/>
  <c r="C30" i="4"/>
  <c r="C35" i="4"/>
  <c r="C32" i="4"/>
  <c r="C34" i="4"/>
  <c r="C37" i="4"/>
  <c r="C25" i="4"/>
  <c r="C31" i="4"/>
  <c r="C31" i="3"/>
  <c r="B16" i="4" s="1"/>
  <c r="B7" i="6" s="1"/>
  <c r="C34" i="3"/>
  <c r="B18" i="4" s="1"/>
  <c r="C30" i="3"/>
  <c r="B15" i="4" s="1"/>
  <c r="B6" i="6" s="1"/>
  <c r="C33" i="3"/>
  <c r="B17" i="4" s="1"/>
  <c r="C29" i="3"/>
  <c r="B14" i="4" s="1"/>
  <c r="C19" i="3"/>
  <c r="B10" i="4" s="1"/>
  <c r="B16" i="6" s="1"/>
  <c r="C21" i="3"/>
  <c r="B12" i="4" s="1"/>
  <c r="B18" i="6" s="1"/>
  <c r="C22" i="3"/>
  <c r="B13" i="4" s="1"/>
  <c r="C15" i="3"/>
  <c r="B6" i="4" s="1"/>
  <c r="B8" i="6" s="1"/>
  <c r="C18" i="3"/>
  <c r="B9" i="4" s="1"/>
  <c r="B15" i="6" s="1"/>
  <c r="C14" i="3"/>
  <c r="B5" i="4" s="1"/>
  <c r="C20" i="3"/>
  <c r="B11" i="4" s="1"/>
  <c r="C17" i="3"/>
  <c r="B8" i="4" s="1"/>
  <c r="C16" i="3"/>
  <c r="B7" i="4" s="1"/>
  <c r="C5" i="4" l="1"/>
  <c r="O7" i="4" s="1"/>
  <c r="B9" i="6"/>
  <c r="B14" i="6"/>
  <c r="D8" i="4"/>
  <c r="Q9" i="4" s="1"/>
  <c r="C8" i="4"/>
  <c r="O9" i="4" s="1"/>
  <c r="C14" i="4"/>
  <c r="O6" i="4" s="1"/>
  <c r="B5" i="6"/>
  <c r="D14" i="4"/>
  <c r="Q6" i="4" s="1"/>
  <c r="D11" i="4"/>
  <c r="Q10" i="4" s="1"/>
  <c r="B19" i="6"/>
  <c r="B11" i="6"/>
  <c r="D17" i="4"/>
  <c r="Q8" i="4" s="1"/>
  <c r="E33" i="4"/>
  <c r="D33" i="4"/>
  <c r="E24" i="4"/>
  <c r="D24" i="4"/>
  <c r="D36" i="4"/>
  <c r="E36" i="4"/>
  <c r="B19" i="4"/>
  <c r="E30" i="4"/>
  <c r="D30" i="4"/>
  <c r="C11" i="4"/>
  <c r="O10" i="4" s="1"/>
  <c r="B17" i="6"/>
  <c r="B10" i="6"/>
  <c r="D5" i="4"/>
  <c r="Q7" i="4" s="1"/>
  <c r="B12" i="6"/>
  <c r="E27" i="4"/>
  <c r="D27" i="4"/>
  <c r="D29" i="3"/>
  <c r="E29" i="3"/>
  <c r="E32" i="3"/>
  <c r="D32" i="3"/>
  <c r="I32" i="3"/>
  <c r="H32" i="3"/>
  <c r="D20" i="3"/>
  <c r="G16" i="3" s="1"/>
  <c r="H37" i="3" s="1"/>
  <c r="E20" i="3"/>
  <c r="H16" i="3" s="1"/>
  <c r="J37" i="3" s="1"/>
  <c r="E17" i="3"/>
  <c r="H15" i="3" s="1"/>
  <c r="J36" i="3" s="1"/>
  <c r="E14" i="3"/>
  <c r="H14" i="3" s="1"/>
  <c r="J34" i="3" s="1"/>
  <c r="D14" i="3"/>
  <c r="G14" i="3" s="1"/>
  <c r="H34" i="3" s="1"/>
  <c r="D17" i="3"/>
  <c r="G15" i="3" s="1"/>
  <c r="H36" i="3" s="1"/>
  <c r="B13" i="6" l="1"/>
  <c r="C17" i="4"/>
  <c r="O8" i="4" s="1"/>
  <c r="H11" i="4"/>
  <c r="G32" i="3"/>
  <c r="H13" i="4"/>
  <c r="H7" i="4"/>
  <c r="H18" i="4"/>
  <c r="H15" i="4"/>
  <c r="H12" i="4"/>
  <c r="H9" i="4"/>
  <c r="H16" i="4"/>
  <c r="H17" i="4"/>
  <c r="H19" i="4"/>
  <c r="H8" i="4"/>
  <c r="H6" i="4"/>
  <c r="H10" i="4"/>
  <c r="H14" i="4"/>
  <c r="H5" i="4"/>
  <c r="I37" i="3"/>
  <c r="G37" i="3"/>
  <c r="G36" i="3"/>
  <c r="I36" i="3"/>
  <c r="I35" i="3"/>
  <c r="G35" i="3"/>
  <c r="I33" i="3"/>
  <c r="G33" i="3"/>
  <c r="I34" i="3"/>
  <c r="G34" i="3"/>
  <c r="J11" i="4" l="1"/>
  <c r="I11" i="4"/>
  <c r="J8" i="4"/>
  <c r="J14" i="4"/>
  <c r="I5" i="4"/>
  <c r="I17" i="4"/>
  <c r="I14" i="4"/>
  <c r="I8" i="4"/>
  <c r="J5" i="4"/>
  <c r="J17" i="4"/>
</calcChain>
</file>

<file path=xl/sharedStrings.xml><?xml version="1.0" encoding="utf-8"?>
<sst xmlns="http://schemas.openxmlformats.org/spreadsheetml/2006/main" count="112" uniqueCount="49">
  <si>
    <t>10 µl MB 10 min</t>
  </si>
  <si>
    <t>10 µl MB 30 min</t>
  </si>
  <si>
    <t>10 min 1</t>
  </si>
  <si>
    <t>10 min 2</t>
  </si>
  <si>
    <t>10 min 3</t>
  </si>
  <si>
    <t>10 min</t>
  </si>
  <si>
    <t>30 min 1</t>
  </si>
  <si>
    <t>30 min 2</t>
  </si>
  <si>
    <t>30 min 3</t>
  </si>
  <si>
    <t>30 min</t>
  </si>
  <si>
    <t>60 min 1</t>
  </si>
  <si>
    <t>60 min</t>
  </si>
  <si>
    <t>n</t>
  </si>
  <si>
    <t>m</t>
  </si>
  <si>
    <t xml:space="preserve">10 min </t>
  </si>
  <si>
    <t>60 min 2</t>
  </si>
  <si>
    <t>10 µl MB 60 min</t>
  </si>
  <si>
    <t>RT</t>
  </si>
  <si>
    <t>43°C</t>
  </si>
  <si>
    <t>5 min</t>
  </si>
  <si>
    <t>20 min</t>
  </si>
  <si>
    <t>20 Min 1</t>
  </si>
  <si>
    <t>20 min 2</t>
  </si>
  <si>
    <t>20 min 3</t>
  </si>
  <si>
    <t>5 min 1</t>
  </si>
  <si>
    <t>5 min 2</t>
  </si>
  <si>
    <t>5 min 3</t>
  </si>
  <si>
    <t>p1</t>
  </si>
  <si>
    <t>p2</t>
  </si>
  <si>
    <t>q1</t>
  </si>
  <si>
    <t>R -&gt; 0.97</t>
  </si>
  <si>
    <t>Reduced</t>
  </si>
  <si>
    <t>Oxidised</t>
  </si>
  <si>
    <t>Mean</t>
  </si>
  <si>
    <t>Difference</t>
  </si>
  <si>
    <t>time [s]</t>
  </si>
  <si>
    <t>Activity [%]</t>
  </si>
  <si>
    <t>STABWN</t>
  </si>
  <si>
    <t>60 min 3</t>
  </si>
  <si>
    <t>Incubation time [min]</t>
  </si>
  <si>
    <t>∆light scattering</t>
  </si>
  <si>
    <t>actvity [%]</t>
  </si>
  <si>
    <t>Thiols</t>
  </si>
  <si>
    <t>OD(412)</t>
  </si>
  <si>
    <t>Third replicate</t>
  </si>
  <si>
    <t>Second replicate</t>
  </si>
  <si>
    <t>mean</t>
  </si>
  <si>
    <t>First replicate</t>
  </si>
  <si>
    <t>Room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</si>
</sst>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 (Textkörper)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ont="1" applyFill="1"/>
    <xf numFmtId="0" fontId="0" fillId="9" borderId="0" xfId="0" applyFont="1" applyFill="1"/>
    <xf numFmtId="0" fontId="0" fillId="9" borderId="0" xfId="0" applyFill="1"/>
    <xf numFmtId="0" fontId="0" fillId="10" borderId="0" xfId="0" applyFill="1"/>
    <xf numFmtId="0" fontId="0" fillId="6" borderId="1" xfId="0" applyFill="1" applyBorder="1"/>
    <xf numFmtId="0" fontId="0" fillId="7" borderId="1" xfId="0" applyFill="1" applyBorder="1"/>
    <xf numFmtId="0" fontId="0" fillId="8" borderId="1" xfId="0" applyFont="1" applyFill="1" applyBorder="1"/>
    <xf numFmtId="0" fontId="0" fillId="9" borderId="1" xfId="0" applyFont="1" applyFill="1" applyBorder="1"/>
    <xf numFmtId="0" fontId="0" fillId="9" borderId="1" xfId="0" applyFill="1" applyBorder="1"/>
    <xf numFmtId="0" fontId="0" fillId="1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6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" fillId="0" borderId="0" xfId="0" applyFont="1"/>
    <xf numFmtId="0" fontId="1" fillId="2" borderId="2" xfId="0" applyFont="1" applyFill="1" applyBorder="1"/>
    <xf numFmtId="0" fontId="1" fillId="3" borderId="5" xfId="0" applyFont="1" applyFill="1" applyBorder="1"/>
    <xf numFmtId="0" fontId="1" fillId="4" borderId="5" xfId="0" applyFont="1" applyFill="1" applyBorder="1"/>
    <xf numFmtId="0" fontId="0" fillId="10" borderId="10" xfId="0" applyFill="1" applyBorder="1"/>
    <xf numFmtId="0" fontId="0" fillId="8" borderId="1" xfId="0" applyFill="1" applyBorder="1"/>
    <xf numFmtId="0" fontId="0" fillId="11" borderId="9" xfId="0" applyFill="1" applyBorder="1"/>
    <xf numFmtId="0" fontId="0" fillId="11" borderId="8" xfId="0" applyFill="1" applyBorder="1"/>
    <xf numFmtId="0" fontId="0" fillId="11" borderId="7" xfId="0" applyFill="1" applyBorder="1"/>
    <xf numFmtId="0" fontId="0" fillId="11" borderId="6" xfId="0" applyFill="1" applyBorder="1"/>
    <xf numFmtId="0" fontId="0" fillId="11" borderId="1" xfId="0" applyFill="1" applyBorder="1"/>
    <xf numFmtId="0" fontId="0" fillId="11" borderId="5" xfId="0" applyFill="1" applyBorder="1"/>
    <xf numFmtId="0" fontId="1" fillId="11" borderId="4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0" fillId="12" borderId="9" xfId="0" applyFill="1" applyBorder="1"/>
    <xf numFmtId="0" fontId="1" fillId="12" borderId="8" xfId="0" applyFont="1" applyFill="1" applyBorder="1"/>
    <xf numFmtId="0" fontId="0" fillId="12" borderId="8" xfId="0" applyFill="1" applyBorder="1"/>
    <xf numFmtId="0" fontId="0" fillId="12" borderId="1" xfId="0" applyFill="1" applyBorder="1"/>
    <xf numFmtId="0" fontId="1" fillId="12" borderId="7" xfId="0" applyFont="1" applyFill="1" applyBorder="1"/>
    <xf numFmtId="0" fontId="0" fillId="12" borderId="6" xfId="0" applyFill="1" applyBorder="1"/>
    <xf numFmtId="0" fontId="1" fillId="12" borderId="1" xfId="0" applyFont="1" applyFill="1" applyBorder="1"/>
    <xf numFmtId="0" fontId="1" fillId="12" borderId="5" xfId="0" applyFont="1" applyFill="1" applyBorder="1"/>
    <xf numFmtId="0" fontId="1" fillId="12" borderId="4" xfId="0" applyFont="1" applyFill="1" applyBorder="1"/>
    <xf numFmtId="0" fontId="1" fillId="12" borderId="3" xfId="0" applyFont="1" applyFill="1" applyBorder="1"/>
    <xf numFmtId="0" fontId="1" fillId="12" borderId="2" xfId="0" applyFont="1" applyFill="1" applyBorder="1"/>
    <xf numFmtId="0" fontId="3" fillId="11" borderId="4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1" fillId="11" borderId="7" xfId="0" applyFont="1" applyFill="1" applyBorder="1"/>
    <xf numFmtId="0" fontId="1" fillId="11" borderId="5" xfId="0" applyFont="1" applyFill="1" applyBorder="1"/>
    <xf numFmtId="0" fontId="1" fillId="11" borderId="6" xfId="0" applyFont="1" applyFill="1" applyBorder="1"/>
    <xf numFmtId="0" fontId="1" fillId="11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43°C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2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'Tabelle5 (2)'!$A$2:$A$19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</c:numCache>
            </c:numRef>
          </c:xVal>
          <c:yVal>
            <c:numRef>
              <c:f>'Tabelle5 (2)'!$B$2:$B$19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43.784296039149837</c:v>
                </c:pt>
                <c:pt idx="4">
                  <c:v>27.300383408668125</c:v>
                </c:pt>
                <c:pt idx="5">
                  <c:v>38.279323677673091</c:v>
                </c:pt>
                <c:pt idx="6">
                  <c:v>64.969599485794049</c:v>
                </c:pt>
                <c:pt idx="7">
                  <c:v>55.276436529358818</c:v>
                </c:pt>
                <c:pt idx="8">
                  <c:v>31.972878447772047</c:v>
                </c:pt>
                <c:pt idx="9">
                  <c:v>57.858942641769005</c:v>
                </c:pt>
                <c:pt idx="10">
                  <c:v>50.847176014991589</c:v>
                </c:pt>
                <c:pt idx="11">
                  <c:v>31.73980891664641</c:v>
                </c:pt>
                <c:pt idx="12">
                  <c:v>97.824499987092793</c:v>
                </c:pt>
                <c:pt idx="13">
                  <c:v>77.452921232328009</c:v>
                </c:pt>
                <c:pt idx="14">
                  <c:v>64.569561720116155</c:v>
                </c:pt>
                <c:pt idx="15">
                  <c:v>69.394480104358308</c:v>
                </c:pt>
                <c:pt idx="16">
                  <c:v>80.661015762154364</c:v>
                </c:pt>
                <c:pt idx="17">
                  <c:v>84.99390458674884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38-6A47-890C-1DE3017BAF07}"/>
            </c:ext>
          </c:extLst>
        </c:ser>
        <c:ser>
          <c:idx val="1"/>
          <c:order val="1"/>
          <c:tx>
            <c:v>room temperature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'Tabelle5 (2)'!$A$2:$A$19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</c:numCache>
            </c:numRef>
          </c:xVal>
          <c:yVal>
            <c:numRef>
              <c:f>'Tabelle5 (2)'!$C$2:$C$19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36.608155733015394</c:v>
                </c:pt>
                <c:pt idx="4">
                  <c:v>37.833775893315703</c:v>
                </c:pt>
                <c:pt idx="5">
                  <c:v>42.205343602214015</c:v>
                </c:pt>
                <c:pt idx="6">
                  <c:v>45.71583795315351</c:v>
                </c:pt>
                <c:pt idx="7">
                  <c:v>44.856704612888507</c:v>
                </c:pt>
                <c:pt idx="8">
                  <c:v>41.231124392483935</c:v>
                </c:pt>
                <c:pt idx="9">
                  <c:v>58.044938779595697</c:v>
                </c:pt>
                <c:pt idx="10">
                  <c:v>28.924034028050357</c:v>
                </c:pt>
                <c:pt idx="11">
                  <c:v>45.616401559753285</c:v>
                </c:pt>
                <c:pt idx="12">
                  <c:v>48.609359487778079</c:v>
                </c:pt>
                <c:pt idx="13">
                  <c:v>33.235417494342101</c:v>
                </c:pt>
                <c:pt idx="14">
                  <c:v>56.644719648479992</c:v>
                </c:pt>
                <c:pt idx="15">
                  <c:v>62.465314537253448</c:v>
                </c:pt>
                <c:pt idx="16">
                  <c:v>53.038714381384352</c:v>
                </c:pt>
                <c:pt idx="17">
                  <c:v>67.205923422817648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38-6A47-890C-1DE3017BA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276751"/>
        <c:axId val="729937807"/>
      </c:scatterChart>
      <c:scatterChart>
        <c:scatterStyle val="smoothMarker"/>
        <c:varyColors val="0"/>
        <c:ser>
          <c:idx val="2"/>
          <c:order val="2"/>
          <c:spPr>
            <a:ln w="127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'Tabelle5 (2)'!$J$4:$J$64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'Tabelle5 (2)'!$K$4:$K$64</c:f>
              <c:numCache>
                <c:formatCode>General</c:formatCode>
                <c:ptCount val="61"/>
                <c:pt idx="0">
                  <c:v>0.22292210212448751</c:v>
                </c:pt>
                <c:pt idx="1">
                  <c:v>15.283220200923161</c:v>
                </c:pt>
                <c:pt idx="2">
                  <c:v>23.911616485159087</c:v>
                </c:pt>
                <c:pt idx="3">
                  <c:v>29.503448882632409</c:v>
                </c:pt>
                <c:pt idx="4">
                  <c:v>33.421831512793652</c:v>
                </c:pt>
                <c:pt idx="5">
                  <c:v>36.320200442535466</c:v>
                </c:pt>
                <c:pt idx="6">
                  <c:v>38.550973165956464</c:v>
                </c:pt>
                <c:pt idx="7">
                  <c:v>40.320985231849633</c:v>
                </c:pt>
                <c:pt idx="8">
                  <c:v>41.759627445474116</c:v>
                </c:pt>
                <c:pt idx="9">
                  <c:v>42.951990071043397</c:v>
                </c:pt>
                <c:pt idx="10">
                  <c:v>43.956327367342112</c:v>
                </c:pt>
                <c:pt idx="11">
                  <c:v>44.813863918731272</c:v>
                </c:pt>
                <c:pt idx="12">
                  <c:v>45.554593747871692</c:v>
                </c:pt>
                <c:pt idx="13">
                  <c:v>46.200860804692987</c:v>
                </c:pt>
                <c:pt idx="14">
                  <c:v>46.769651741293536</c:v>
                </c:pt>
                <c:pt idx="15">
                  <c:v>47.274110727817678</c:v>
                </c:pt>
                <c:pt idx="16">
                  <c:v>47.724567788899002</c:v>
                </c:pt>
                <c:pt idx="17">
                  <c:v>48.129253670680285</c:v>
                </c:pt>
                <c:pt idx="18">
                  <c:v>48.494807329691049</c:v>
                </c:pt>
                <c:pt idx="19">
                  <c:v>48.826642992205869</c:v>
                </c:pt>
                <c:pt idx="20">
                  <c:v>49.129220120795303</c:v>
                </c:pt>
                <c:pt idx="21">
                  <c:v>49.406244985854833</c:v>
                </c:pt>
                <c:pt idx="22">
                  <c:v>49.660823238666282</c:v>
                </c:pt>
                <c:pt idx="23">
                  <c:v>49.895576840711747</c:v>
                </c:pt>
                <c:pt idx="24">
                  <c:v>50.112734699996246</c:v>
                </c:pt>
                <c:pt idx="25">
                  <c:v>50.314203662897803</c:v>
                </c:pt>
                <c:pt idx="26">
                  <c:v>50.501624655719418</c:v>
                </c:pt>
                <c:pt idx="27">
                  <c:v>50.676417478017711</c:v>
                </c:pt>
                <c:pt idx="28">
                  <c:v>50.839816836684804</c:v>
                </c:pt>
                <c:pt idx="29">
                  <c:v>50.992901556039513</c:v>
                </c:pt>
                <c:pt idx="30">
                  <c:v>51.136618425481132</c:v>
                </c:pt>
                <c:pt idx="31">
                  <c:v>51.271801799127154</c:v>
                </c:pt>
                <c:pt idx="32">
                  <c:v>51.399189804803505</c:v>
                </c:pt>
                <c:pt idx="33">
                  <c:v>51.519437827536919</c:v>
                </c:pt>
                <c:pt idx="34">
                  <c:v>51.633129787640051</c:v>
                </c:pt>
                <c:pt idx="35">
                  <c:v>51.740787623066097</c:v>
                </c:pt>
                <c:pt idx="36">
                  <c:v>51.842879300984926</c:v>
                </c:pt>
                <c:pt idx="37">
                  <c:v>51.93982561802283</c:v>
                </c:pt>
                <c:pt idx="38">
                  <c:v>52.032005997591128</c:v>
                </c:pt>
                <c:pt idx="39">
                  <c:v>52.119763452726531</c:v>
                </c:pt>
                <c:pt idx="40">
                  <c:v>52.203408851299116</c:v>
                </c:pt>
                <c:pt idx="41">
                  <c:v>52.283224595380354</c:v>
                </c:pt>
                <c:pt idx="42">
                  <c:v>52.359467806548359</c:v>
                </c:pt>
                <c:pt idx="43">
                  <c:v>52.432373092835412</c:v>
                </c:pt>
                <c:pt idx="44">
                  <c:v>52.502154960049694</c:v>
                </c:pt>
                <c:pt idx="45">
                  <c:v>52.569009919677868</c:v>
                </c:pt>
                <c:pt idx="46">
                  <c:v>52.633118336996489</c:v>
                </c:pt>
                <c:pt idx="47">
                  <c:v>52.694646055995008</c:v>
                </c:pt>
                <c:pt idx="48">
                  <c:v>52.75374583193576</c:v>
                </c:pt>
                <c:pt idx="49">
                  <c:v>52.810558597604633</c:v>
                </c:pt>
                <c:pt idx="50">
                  <c:v>52.865214585350117</c:v>
                </c:pt>
                <c:pt idx="51">
                  <c:v>52.917834323715148</c:v>
                </c:pt>
                <c:pt idx="52">
                  <c:v>52.96852952471518</c:v>
                </c:pt>
                <c:pt idx="53">
                  <c:v>53.017403875509579</c:v>
                </c:pt>
                <c:pt idx="54">
                  <c:v>53.064553746273134</c:v>
                </c:pt>
                <c:pt idx="55">
                  <c:v>53.110068824437008</c:v>
                </c:pt>
                <c:pt idx="56">
                  <c:v>53.154032684082274</c:v>
                </c:pt>
                <c:pt idx="57">
                  <c:v>53.196523298091584</c:v>
                </c:pt>
                <c:pt idx="58">
                  <c:v>53.237613499662181</c:v>
                </c:pt>
                <c:pt idx="59">
                  <c:v>53.277371398926775</c:v>
                </c:pt>
                <c:pt idx="60">
                  <c:v>53.31586075969561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38-6A47-890C-1DE3017BAF07}"/>
            </c:ext>
          </c:extLst>
        </c:ser>
        <c:ser>
          <c:idx val="3"/>
          <c:order val="3"/>
          <c:spPr>
            <a:ln w="12700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'Tabelle5 (2)'!$E$4:$E$64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'Tabelle5 (2)'!$F$4:$F$64</c:f>
              <c:numCache>
                <c:formatCode>General</c:formatCode>
                <c:ptCount val="61"/>
                <c:pt idx="0">
                  <c:v>1.089518668466037</c:v>
                </c:pt>
                <c:pt idx="1">
                  <c:v>10.05034371209058</c:v>
                </c:pt>
                <c:pt idx="2">
                  <c:v>17.365773044436285</c:v>
                </c:pt>
                <c:pt idx="3">
                  <c:v>23.45089135553313</c:v>
                </c:pt>
                <c:pt idx="4">
                  <c:v>28.591995035681045</c:v>
                </c:pt>
                <c:pt idx="5">
                  <c:v>32.992945580190039</c:v>
                </c:pt>
                <c:pt idx="6">
                  <c:v>36.802847166263767</c:v>
                </c:pt>
                <c:pt idx="7">
                  <c:v>40.133274603574129</c:v>
                </c:pt>
                <c:pt idx="8">
                  <c:v>43.069381955955485</c:v>
                </c:pt>
                <c:pt idx="9">
                  <c:v>45.677285937849319</c:v>
                </c:pt>
                <c:pt idx="10">
                  <c:v>48.009104382807543</c:v>
                </c:pt>
                <c:pt idx="11">
                  <c:v>50.106474964809976</c:v>
                </c:pt>
                <c:pt idx="12">
                  <c:v>52.003063373540115</c:v>
                </c:pt>
                <c:pt idx="13">
                  <c:v>53.726384067239181</c:v>
                </c:pt>
                <c:pt idx="14">
                  <c:v>55.299143805696318</c:v>
                </c:pt>
                <c:pt idx="15">
                  <c:v>56.740247781684253</c:v>
                </c:pt>
                <c:pt idx="16">
                  <c:v>58.065563233167289</c:v>
                </c:pt>
                <c:pt idx="17">
                  <c:v>59.288506102270979</c:v>
                </c:pt>
                <c:pt idx="18">
                  <c:v>60.420496802022917</c:v>
                </c:pt>
                <c:pt idx="19">
                  <c:v>61.471317940628147</c:v>
                </c:pt>
                <c:pt idx="20">
                  <c:v>62.449397757164625</c:v>
                </c:pt>
                <c:pt idx="21">
                  <c:v>63.362036665328525</c:v>
                </c:pt>
                <c:pt idx="22">
                  <c:v>64.215589796711129</c:v>
                </c:pt>
                <c:pt idx="23">
                  <c:v>65.015615201304399</c:v>
                </c:pt>
                <c:pt idx="24">
                  <c:v>65.766995013985181</c:v>
                </c:pt>
                <c:pt idx="25">
                  <c:v>66.474035170541725</c:v>
                </c:pt>
                <c:pt idx="26">
                  <c:v>67.140547976613561</c:v>
                </c:pt>
                <c:pt idx="27">
                  <c:v>67.769920873732318</c:v>
                </c:pt>
                <c:pt idx="28">
                  <c:v>68.365174021468079</c:v>
                </c:pt>
                <c:pt idx="29">
                  <c:v>68.929008761743916</c:v>
                </c:pt>
                <c:pt idx="30">
                  <c:v>69.463848606397221</c:v>
                </c:pt>
                <c:pt idx="31">
                  <c:v>69.971874059961905</c:v>
                </c:pt>
                <c:pt idx="32">
                  <c:v>70.455052332974674</c:v>
                </c:pt>
                <c:pt idx="33">
                  <c:v>70.915162799579889</c:v>
                </c:pt>
                <c:pt idx="34">
                  <c:v>71.353818893966249</c:v>
                </c:pt>
                <c:pt idx="35">
                  <c:v>71.772487013578797</c:v>
                </c:pt>
                <c:pt idx="36">
                  <c:v>72.172502895838917</c:v>
                </c:pt>
                <c:pt idx="37">
                  <c:v>72.555085853743591</c:v>
                </c:pt>
                <c:pt idx="38">
                  <c:v>72.921351189968448</c:v>
                </c:pt>
                <c:pt idx="39">
                  <c:v>73.272321055708687</c:v>
                </c:pt>
                <c:pt idx="40">
                  <c:v>73.608933976928753</c:v>
                </c:pt>
                <c:pt idx="41">
                  <c:v>73.932053234987592</c:v>
                </c:pt>
                <c:pt idx="42">
                  <c:v>74.242474259215612</c:v>
                </c:pt>
                <c:pt idx="43">
                  <c:v>74.540931164726757</c:v>
                </c:pt>
                <c:pt idx="44">
                  <c:v>74.828102548589598</c:v>
                </c:pt>
                <c:pt idx="45">
                  <c:v>75.104616640688803</c:v>
                </c:pt>
                <c:pt idx="46">
                  <c:v>75.371055891568901</c:v>
                </c:pt>
                <c:pt idx="47">
                  <c:v>75.627961067773583</c:v>
                </c:pt>
                <c:pt idx="48">
                  <c:v>75.875834915278077</c:v>
                </c:pt>
                <c:pt idx="49">
                  <c:v>76.115145443239143</c:v>
                </c:pt>
                <c:pt idx="50">
                  <c:v>76.346328873191609</c:v>
                </c:pt>
                <c:pt idx="51">
                  <c:v>76.569792292793707</c:v>
                </c:pt>
                <c:pt idx="52">
                  <c:v>76.785916048085141</c:v>
                </c:pt>
                <c:pt idx="53">
                  <c:v>76.995055903832494</c:v>
                </c:pt>
                <c:pt idx="54">
                  <c:v>77.197544997773974</c:v>
                </c:pt>
                <c:pt idx="55">
                  <c:v>77.393695611344157</c:v>
                </c:pt>
                <c:pt idx="56">
                  <c:v>77.583800776675105</c:v>
                </c:pt>
                <c:pt idx="57">
                  <c:v>77.768135737267059</c:v>
                </c:pt>
                <c:pt idx="58">
                  <c:v>77.946959277641582</c:v>
                </c:pt>
                <c:pt idx="59">
                  <c:v>78.120514935485787</c:v>
                </c:pt>
                <c:pt idx="60">
                  <c:v>78.289032108227374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38-6A47-890C-1DE3017BA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276751"/>
        <c:axId val="729937807"/>
      </c:scatterChart>
      <c:valAx>
        <c:axId val="732276751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excitation</a:t>
                </a:r>
                <a:r>
                  <a:rPr lang="de-DE" baseline="0"/>
                  <a:t> time [min]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9937807"/>
        <c:crosses val="autoZero"/>
        <c:crossBetween val="midCat"/>
      </c:valAx>
      <c:valAx>
        <c:axId val="729937807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chaperone activity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2276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'DTNB Together'!$C$3:$C$8</c:f>
                <c:numCache>
                  <c:formatCode>General</c:formatCode>
                  <c:ptCount val="6"/>
                  <c:pt idx="0">
                    <c:v>0.13977481660450095</c:v>
                  </c:pt>
                  <c:pt idx="1">
                    <c:v>9.7919707194404779E-2</c:v>
                  </c:pt>
                  <c:pt idx="2">
                    <c:v>7.40203410539024E-2</c:v>
                  </c:pt>
                  <c:pt idx="3">
                    <c:v>0.11037930061749666</c:v>
                  </c:pt>
                  <c:pt idx="4">
                    <c:v>8.8645671591218778E-2</c:v>
                  </c:pt>
                  <c:pt idx="5">
                    <c:v>4.4928642972789895E-2</c:v>
                  </c:pt>
                </c:numCache>
              </c:numRef>
            </c:plus>
            <c:minus>
              <c:numRef>
                <c:f>'DTNB Together'!$C$3:$C$8</c:f>
                <c:numCache>
                  <c:formatCode>General</c:formatCode>
                  <c:ptCount val="6"/>
                  <c:pt idx="0">
                    <c:v>0.13977481660450095</c:v>
                  </c:pt>
                  <c:pt idx="1">
                    <c:v>9.7919707194404779E-2</c:v>
                  </c:pt>
                  <c:pt idx="2">
                    <c:v>7.40203410539024E-2</c:v>
                  </c:pt>
                  <c:pt idx="3">
                    <c:v>0.11037930061749666</c:v>
                  </c:pt>
                  <c:pt idx="4">
                    <c:v>8.8645671591218778E-2</c:v>
                  </c:pt>
                  <c:pt idx="5">
                    <c:v>4.4928642972789895E-2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'DTNB Together'!$A$3:$A$8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'DTNB Together'!$B$3:$B$8</c:f>
              <c:numCache>
                <c:formatCode>General</c:formatCode>
                <c:ptCount val="6"/>
                <c:pt idx="0">
                  <c:v>7.0665225744476459</c:v>
                </c:pt>
                <c:pt idx="1">
                  <c:v>3.686359269932757</c:v>
                </c:pt>
                <c:pt idx="2">
                  <c:v>2.8698366954851107</c:v>
                </c:pt>
                <c:pt idx="3">
                  <c:v>1.3028338136407303</c:v>
                </c:pt>
                <c:pt idx="4">
                  <c:v>1.2007684918347741</c:v>
                </c:pt>
                <c:pt idx="5">
                  <c:v>0.93059558117194996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F-A04D-8379-F3AD68E61AC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'DTNB Together'!$G$3:$G$8</c:f>
                <c:numCache>
                  <c:formatCode>General</c:formatCode>
                  <c:ptCount val="6"/>
                  <c:pt idx="0">
                    <c:v>0.13977481660450095</c:v>
                  </c:pt>
                  <c:pt idx="1">
                    <c:v>0.12565111393165443</c:v>
                  </c:pt>
                  <c:pt idx="2">
                    <c:v>0.10010405860070266</c:v>
                  </c:pt>
                  <c:pt idx="3">
                    <c:v>9.643598945850744E-2</c:v>
                  </c:pt>
                  <c:pt idx="4">
                    <c:v>8.8238103126195178E-2</c:v>
                  </c:pt>
                  <c:pt idx="5">
                    <c:v>2.2464321486394989E-2</c:v>
                  </c:pt>
                </c:numCache>
              </c:numRef>
            </c:plus>
            <c:minus>
              <c:numRef>
                <c:f>'DTNB Together'!$G$3:$G$8</c:f>
                <c:numCache>
                  <c:formatCode>General</c:formatCode>
                  <c:ptCount val="6"/>
                  <c:pt idx="0">
                    <c:v>0.13977481660450095</c:v>
                  </c:pt>
                  <c:pt idx="1">
                    <c:v>0.12565111393165443</c:v>
                  </c:pt>
                  <c:pt idx="2">
                    <c:v>0.10010405860070266</c:v>
                  </c:pt>
                  <c:pt idx="3">
                    <c:v>9.643598945850744E-2</c:v>
                  </c:pt>
                  <c:pt idx="4">
                    <c:v>8.8238103126195178E-2</c:v>
                  </c:pt>
                  <c:pt idx="5">
                    <c:v>2.2464321486394989E-2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'DTNB Together'!$E$3:$E$8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'DTNB Together'!$F$3:$F$8</c:f>
              <c:numCache>
                <c:formatCode>General</c:formatCode>
                <c:ptCount val="6"/>
                <c:pt idx="0">
                  <c:v>7.0665225744476459</c:v>
                </c:pt>
                <c:pt idx="1">
                  <c:v>3.4221902017291068</c:v>
                </c:pt>
                <c:pt idx="2">
                  <c:v>2.4555715658021136</c:v>
                </c:pt>
                <c:pt idx="3">
                  <c:v>1.170749279538905</c:v>
                </c:pt>
                <c:pt idx="4">
                  <c:v>0.97262247838616711</c:v>
                </c:pt>
                <c:pt idx="5">
                  <c:v>0.69044188280499519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1F-A04D-8379-F3AD68E61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632559"/>
        <c:axId val="1387288223"/>
      </c:scatterChart>
      <c:valAx>
        <c:axId val="1230632559"/>
        <c:scaling>
          <c:orientation val="minMax"/>
          <c:max val="65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7288223"/>
        <c:crosses val="autoZero"/>
        <c:crossBetween val="midCat"/>
      </c:valAx>
      <c:valAx>
        <c:axId val="1387288223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0632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168306</xdr:colOff>
      <xdr:row>5</xdr:row>
      <xdr:rowOff>49522</xdr:rowOff>
    </xdr:from>
    <xdr:to>
      <xdr:col>24</xdr:col>
      <xdr:colOff>461819</xdr:colOff>
      <xdr:row>30</xdr:row>
      <xdr:rowOff>80819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A0F05B7-CEC2-B948-A74A-1AFD5CFD0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184150</xdr:colOff>
      <xdr:row>12</xdr:row>
      <xdr:rowOff>50800</xdr:rowOff>
    </xdr:from>
    <xdr:to>
      <xdr:col>12</xdr:col>
      <xdr:colOff>165100</xdr:colOff>
      <xdr:row>27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9CB1A10-C0B2-A04D-A586-6A69FCE25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fer/Dirks/Master/2019-07-16%20Akt.%20RT%20singlet%20oxygen/Auswertung%20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DTNB%20assay%20stressoren/DTNB%20Assay%20Superox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</sheetNames>
    <sheetDataSet>
      <sheetData sheetId="0"/>
      <sheetData sheetId="1">
        <row r="10">
          <cell r="C10">
            <v>36.608155733015394</v>
          </cell>
          <cell r="I10">
            <v>38.882425076181704</v>
          </cell>
          <cell r="J10">
            <v>2.4023428623353213</v>
          </cell>
        </row>
        <row r="11">
          <cell r="C11">
            <v>37.833775893315703</v>
          </cell>
          <cell r="I11">
            <v>43.934555652841986</v>
          </cell>
          <cell r="J11">
            <v>1.9435247976635233</v>
          </cell>
        </row>
        <row r="12">
          <cell r="C12">
            <v>42.205343602214015</v>
          </cell>
          <cell r="I12">
            <v>44.195124789133111</v>
          </cell>
          <cell r="J12">
            <v>11.930962356579412</v>
          </cell>
        </row>
        <row r="13">
          <cell r="C13">
            <v>45.71583795315351</v>
          </cell>
          <cell r="I13">
            <v>46.163165543533388</v>
          </cell>
          <cell r="J13">
            <v>9.7120802936540809</v>
          </cell>
        </row>
        <row r="14">
          <cell r="C14">
            <v>44.856704612888507</v>
          </cell>
          <cell r="I14">
            <v>60.903317447151814</v>
          </cell>
          <cell r="J14">
            <v>5.8882554964964964</v>
          </cell>
        </row>
        <row r="15">
          <cell r="C15">
            <v>41.231124392483935</v>
          </cell>
        </row>
        <row r="16">
          <cell r="C16">
            <v>58.044938779595697</v>
          </cell>
        </row>
        <row r="17">
          <cell r="C17">
            <v>28.924034028050357</v>
          </cell>
        </row>
        <row r="18">
          <cell r="C18">
            <v>45.616401559753285</v>
          </cell>
        </row>
        <row r="19">
          <cell r="C19">
            <v>48.609359487778079</v>
          </cell>
        </row>
        <row r="20">
          <cell r="C20">
            <v>33.235417494342101</v>
          </cell>
        </row>
        <row r="21">
          <cell r="C21">
            <v>56.644719648479992</v>
          </cell>
        </row>
        <row r="22">
          <cell r="C22">
            <v>62.465314537253448</v>
          </cell>
        </row>
        <row r="23">
          <cell r="C23">
            <v>53.038714381384352</v>
          </cell>
        </row>
        <row r="24">
          <cell r="C24">
            <v>67.205923422817648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T"/>
      <sheetName val="43°C"/>
      <sheetName val="Zusammen"/>
    </sheetNames>
    <sheetDataSet>
      <sheetData sheetId="0"/>
      <sheetData sheetId="1"/>
      <sheetData sheetId="2">
        <row r="2">
          <cell r="B2">
            <v>7.0665225744476459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77B48-0858-E849-B627-4396AA19DF34}">
  <dimension ref="A1:K64"/>
  <sheetViews>
    <sheetView workbookViewId="0">
      <selection activeCell="B66" sqref="B66"/>
    </sheetView>
  </sheetViews>
  <sheetFormatPr baseColWidth="10" defaultRowHeight="16" x14ac:dyDescent="0.2"/>
  <cols>
    <col min="6" max="6" width="14.5" bestFit="1" customWidth="1"/>
    <col min="8" max="8" width="14.5" bestFit="1" customWidth="1"/>
    <col min="10" max="10" width="14.5" bestFit="1" customWidth="1"/>
  </cols>
  <sheetData>
    <row r="1" spans="1:11" x14ac:dyDescent="0.2">
      <c r="A1" t="s">
        <v>35</v>
      </c>
      <c r="B1" t="s">
        <v>31</v>
      </c>
      <c r="D1" t="s">
        <v>32</v>
      </c>
      <c r="F1" t="s">
        <v>0</v>
      </c>
      <c r="H1" t="s">
        <v>16</v>
      </c>
      <c r="J1" t="s">
        <v>1</v>
      </c>
    </row>
    <row r="2" spans="1:11" x14ac:dyDescent="0.2">
      <c r="A2">
        <v>0</v>
      </c>
      <c r="B2">
        <v>146.364</v>
      </c>
      <c r="C2">
        <v>491.30599999999998</v>
      </c>
      <c r="D2">
        <v>85.606099999999998</v>
      </c>
      <c r="E2">
        <v>364.97500000000002</v>
      </c>
      <c r="F2">
        <v>84.984999999999999</v>
      </c>
      <c r="G2">
        <v>411.05900000000003</v>
      </c>
      <c r="H2">
        <v>91.275000000000006</v>
      </c>
      <c r="I2">
        <v>439.34800000000001</v>
      </c>
      <c r="J2">
        <v>125.217</v>
      </c>
      <c r="K2">
        <v>427.03</v>
      </c>
    </row>
    <row r="3" spans="1:11" x14ac:dyDescent="0.2">
      <c r="A3">
        <v>1</v>
      </c>
      <c r="B3">
        <v>149.28700000000001</v>
      </c>
      <c r="C3">
        <v>486.61799999999999</v>
      </c>
      <c r="D3">
        <v>81.47</v>
      </c>
      <c r="E3">
        <v>361.35700000000003</v>
      </c>
      <c r="F3">
        <v>90.710099999999997</v>
      </c>
      <c r="G3">
        <v>413.39499999999998</v>
      </c>
      <c r="H3">
        <v>89.140500000000003</v>
      </c>
      <c r="I3">
        <v>396.584</v>
      </c>
      <c r="J3">
        <v>113.298</v>
      </c>
      <c r="K3">
        <v>418.49799999999999</v>
      </c>
    </row>
    <row r="4" spans="1:11" x14ac:dyDescent="0.2">
      <c r="A4">
        <v>2</v>
      </c>
      <c r="B4">
        <v>157.08099999999999</v>
      </c>
      <c r="C4">
        <v>655.27300000000002</v>
      </c>
      <c r="D4">
        <v>77.460800000000006</v>
      </c>
      <c r="E4">
        <v>355.92200000000003</v>
      </c>
      <c r="F4">
        <v>95.4756</v>
      </c>
      <c r="G4">
        <v>415.73099999999999</v>
      </c>
      <c r="H4">
        <v>86.446200000000005</v>
      </c>
      <c r="I4">
        <v>391.13</v>
      </c>
      <c r="J4">
        <v>97.727900000000005</v>
      </c>
      <c r="K4">
        <v>421.32799999999997</v>
      </c>
    </row>
    <row r="5" spans="1:11" x14ac:dyDescent="0.2">
      <c r="A5">
        <v>3</v>
      </c>
      <c r="B5">
        <v>156.87299999999999</v>
      </c>
      <c r="C5">
        <v>515.76099999999997</v>
      </c>
      <c r="D5">
        <v>104.38200000000001</v>
      </c>
      <c r="E5">
        <v>356.06</v>
      </c>
      <c r="F5">
        <v>96.837800000000001</v>
      </c>
      <c r="G5">
        <v>418.06700000000001</v>
      </c>
      <c r="H5">
        <v>86.529300000000006</v>
      </c>
      <c r="I5">
        <v>393.04599999999999</v>
      </c>
      <c r="J5">
        <v>92.526600000000002</v>
      </c>
      <c r="K5">
        <v>415.20800000000003</v>
      </c>
    </row>
    <row r="6" spans="1:11" x14ac:dyDescent="0.2">
      <c r="A6">
        <v>4</v>
      </c>
      <c r="B6">
        <v>152.017</v>
      </c>
      <c r="C6">
        <v>476.52199999999999</v>
      </c>
      <c r="D6">
        <v>90.490600000000001</v>
      </c>
      <c r="E6">
        <v>355.01499999999999</v>
      </c>
      <c r="F6">
        <v>98.417199999999994</v>
      </c>
      <c r="G6">
        <v>420.40199999999999</v>
      </c>
      <c r="H6">
        <v>88.893299999999996</v>
      </c>
      <c r="I6">
        <v>399.30200000000002</v>
      </c>
      <c r="J6">
        <v>85.2483</v>
      </c>
      <c r="K6">
        <v>407.74599999999998</v>
      </c>
    </row>
    <row r="7" spans="1:11" x14ac:dyDescent="0.2">
      <c r="A7">
        <v>5</v>
      </c>
      <c r="B7">
        <v>151.91</v>
      </c>
      <c r="C7">
        <v>481.16</v>
      </c>
      <c r="D7">
        <v>81.806299999999993</v>
      </c>
      <c r="E7">
        <v>353.12599999999998</v>
      </c>
      <c r="F7">
        <v>101.2</v>
      </c>
      <c r="G7">
        <v>422.738</v>
      </c>
      <c r="H7">
        <v>88.125600000000006</v>
      </c>
      <c r="I7">
        <v>402.49099999999999</v>
      </c>
      <c r="J7">
        <v>83.695400000000006</v>
      </c>
      <c r="K7">
        <v>403.21699999999998</v>
      </c>
    </row>
    <row r="8" spans="1:11" x14ac:dyDescent="0.2">
      <c r="A8">
        <v>6</v>
      </c>
      <c r="B8">
        <v>151.804</v>
      </c>
      <c r="C8">
        <v>491.565</v>
      </c>
      <c r="D8">
        <v>85.228999999999999</v>
      </c>
      <c r="E8">
        <v>356.05099999999999</v>
      </c>
      <c r="F8">
        <v>101.72199999999999</v>
      </c>
      <c r="G8">
        <v>425.07400000000001</v>
      </c>
      <c r="H8">
        <v>88.233900000000006</v>
      </c>
      <c r="I8">
        <v>392.74900000000002</v>
      </c>
      <c r="J8">
        <v>86.700299999999999</v>
      </c>
      <c r="K8">
        <v>404.197</v>
      </c>
    </row>
    <row r="9" spans="1:11" x14ac:dyDescent="0.2">
      <c r="A9">
        <v>7</v>
      </c>
      <c r="B9">
        <v>151.697</v>
      </c>
      <c r="C9">
        <v>500.98099999999999</v>
      </c>
      <c r="D9">
        <v>85.426400000000001</v>
      </c>
      <c r="E9">
        <v>348.07799999999997</v>
      </c>
      <c r="F9">
        <v>102.24299999999999</v>
      </c>
      <c r="G9">
        <v>408.42</v>
      </c>
      <c r="H9">
        <v>88.342200000000005</v>
      </c>
      <c r="I9">
        <v>381.91300000000001</v>
      </c>
      <c r="J9">
        <v>84.089799999999997</v>
      </c>
      <c r="K9">
        <v>405.17599999999999</v>
      </c>
    </row>
    <row r="10" spans="1:11" x14ac:dyDescent="0.2">
      <c r="A10">
        <v>8</v>
      </c>
      <c r="B10">
        <v>151.59100000000001</v>
      </c>
      <c r="C10">
        <v>502.59500000000003</v>
      </c>
      <c r="D10">
        <v>82.651200000000003</v>
      </c>
      <c r="E10">
        <v>350.459</v>
      </c>
      <c r="F10">
        <v>102.764</v>
      </c>
      <c r="G10">
        <v>398.62099999999998</v>
      </c>
      <c r="H10">
        <v>88.450500000000005</v>
      </c>
      <c r="I10">
        <v>381.16800000000001</v>
      </c>
      <c r="J10">
        <v>90.8309</v>
      </c>
      <c r="K10">
        <v>406.15600000000001</v>
      </c>
    </row>
    <row r="11" spans="1:11" x14ac:dyDescent="0.2">
      <c r="A11">
        <v>9</v>
      </c>
      <c r="B11">
        <v>151.48400000000001</v>
      </c>
      <c r="C11">
        <v>496.19799999999998</v>
      </c>
      <c r="D11">
        <v>83.488100000000003</v>
      </c>
      <c r="E11">
        <v>359.49900000000002</v>
      </c>
      <c r="F11">
        <v>103.285</v>
      </c>
      <c r="G11">
        <v>409.45600000000002</v>
      </c>
      <c r="H11">
        <v>88.558899999999994</v>
      </c>
      <c r="I11">
        <v>380.423</v>
      </c>
      <c r="J11">
        <v>87.293199999999999</v>
      </c>
      <c r="K11">
        <v>407.13499999999999</v>
      </c>
    </row>
    <row r="12" spans="1:11" x14ac:dyDescent="0.2">
      <c r="A12">
        <v>10</v>
      </c>
      <c r="B12">
        <v>151.37700000000001</v>
      </c>
      <c r="C12">
        <v>513.19299999999998</v>
      </c>
      <c r="D12">
        <v>83.766300000000001</v>
      </c>
      <c r="E12">
        <v>360.16</v>
      </c>
      <c r="F12">
        <v>103.807</v>
      </c>
      <c r="G12">
        <v>420.78100000000001</v>
      </c>
      <c r="H12">
        <v>88.667199999999994</v>
      </c>
      <c r="I12">
        <v>379.67899999999997</v>
      </c>
      <c r="J12">
        <v>85.034899999999993</v>
      </c>
      <c r="K12">
        <v>408.11500000000001</v>
      </c>
    </row>
    <row r="13" spans="1:11" x14ac:dyDescent="0.2">
      <c r="A13">
        <v>11</v>
      </c>
      <c r="B13">
        <v>151.27099999999999</v>
      </c>
      <c r="C13">
        <v>517.28800000000001</v>
      </c>
      <c r="D13">
        <v>85.216899999999995</v>
      </c>
      <c r="E13">
        <v>360.82100000000003</v>
      </c>
      <c r="F13">
        <v>104.328</v>
      </c>
      <c r="G13">
        <v>442.47500000000002</v>
      </c>
      <c r="H13">
        <v>88.775499999999994</v>
      </c>
      <c r="I13">
        <v>378.93400000000003</v>
      </c>
      <c r="J13">
        <v>95.232299999999995</v>
      </c>
      <c r="K13">
        <v>409.09500000000003</v>
      </c>
    </row>
    <row r="14" spans="1:11" x14ac:dyDescent="0.2">
      <c r="A14">
        <v>12</v>
      </c>
      <c r="B14">
        <v>151.16399999999999</v>
      </c>
      <c r="C14">
        <v>486.99099999999999</v>
      </c>
      <c r="D14">
        <v>81.129800000000003</v>
      </c>
      <c r="E14">
        <v>361.48200000000003</v>
      </c>
      <c r="F14">
        <v>104.849</v>
      </c>
      <c r="G14">
        <v>454.04899999999998</v>
      </c>
      <c r="H14">
        <v>88.883799999999994</v>
      </c>
      <c r="I14">
        <v>378.19</v>
      </c>
      <c r="J14">
        <v>115.76600000000001</v>
      </c>
      <c r="K14">
        <v>410.07400000000001</v>
      </c>
    </row>
    <row r="15" spans="1:11" x14ac:dyDescent="0.2">
      <c r="A15">
        <v>13</v>
      </c>
      <c r="B15">
        <v>151.05799999999999</v>
      </c>
      <c r="C15">
        <v>486.73700000000002</v>
      </c>
      <c r="D15">
        <v>82.491100000000003</v>
      </c>
      <c r="E15">
        <v>362.14299999999997</v>
      </c>
      <c r="F15">
        <v>105.37</v>
      </c>
      <c r="G15">
        <v>455.11</v>
      </c>
      <c r="H15">
        <v>88.992099999999994</v>
      </c>
      <c r="I15">
        <v>377.44499999999999</v>
      </c>
      <c r="J15">
        <v>142.482</v>
      </c>
      <c r="K15">
        <v>411.05399999999997</v>
      </c>
    </row>
    <row r="16" spans="1:11" x14ac:dyDescent="0.2">
      <c r="A16">
        <v>14</v>
      </c>
      <c r="B16">
        <v>150.95099999999999</v>
      </c>
      <c r="C16">
        <v>485.17399999999998</v>
      </c>
      <c r="D16">
        <v>82.076499999999996</v>
      </c>
      <c r="E16">
        <v>362.80399999999997</v>
      </c>
      <c r="F16">
        <v>105.892</v>
      </c>
      <c r="G16">
        <v>447.22800000000001</v>
      </c>
      <c r="H16">
        <v>89.100399999999993</v>
      </c>
      <c r="I16">
        <v>376.70100000000002</v>
      </c>
      <c r="J16">
        <v>102.038</v>
      </c>
      <c r="K16">
        <v>412.03300000000002</v>
      </c>
    </row>
    <row r="17" spans="1:11" x14ac:dyDescent="0.2">
      <c r="A17">
        <v>15</v>
      </c>
      <c r="B17">
        <v>150.845</v>
      </c>
      <c r="C17">
        <v>494.93599999999998</v>
      </c>
      <c r="D17">
        <v>75.401499999999999</v>
      </c>
      <c r="E17">
        <v>363.46600000000001</v>
      </c>
      <c r="F17">
        <v>106.413</v>
      </c>
      <c r="G17">
        <v>434.79599999999999</v>
      </c>
      <c r="H17">
        <v>89.208799999999997</v>
      </c>
      <c r="I17">
        <v>375.95600000000002</v>
      </c>
      <c r="J17">
        <v>86.022000000000006</v>
      </c>
      <c r="K17">
        <v>413.01299999999998</v>
      </c>
    </row>
    <row r="18" spans="1:11" x14ac:dyDescent="0.2">
      <c r="A18">
        <v>16</v>
      </c>
      <c r="B18">
        <v>150.738</v>
      </c>
      <c r="C18">
        <v>502.86799999999999</v>
      </c>
      <c r="D18">
        <v>74.149500000000003</v>
      </c>
      <c r="E18">
        <v>364.12700000000001</v>
      </c>
      <c r="F18">
        <v>106.934</v>
      </c>
      <c r="G18">
        <v>432.709</v>
      </c>
      <c r="H18">
        <v>89.317099999999996</v>
      </c>
      <c r="I18">
        <v>375.21199999999999</v>
      </c>
      <c r="J18">
        <v>82.848299999999995</v>
      </c>
      <c r="K18">
        <v>413.99299999999999</v>
      </c>
    </row>
    <row r="19" spans="1:11" x14ac:dyDescent="0.2">
      <c r="A19">
        <v>17</v>
      </c>
      <c r="B19">
        <v>150.63200000000001</v>
      </c>
      <c r="C19">
        <v>494.61700000000002</v>
      </c>
      <c r="D19">
        <v>75.195300000000003</v>
      </c>
      <c r="E19">
        <v>364.78800000000001</v>
      </c>
      <c r="F19">
        <v>107.455</v>
      </c>
      <c r="G19">
        <v>444.54899999999998</v>
      </c>
      <c r="H19">
        <v>89.425399999999996</v>
      </c>
      <c r="I19">
        <v>374.46699999999998</v>
      </c>
      <c r="J19">
        <v>85.707499999999996</v>
      </c>
      <c r="K19">
        <v>414.97199999999998</v>
      </c>
    </row>
    <row r="20" spans="1:11" x14ac:dyDescent="0.2">
      <c r="A20">
        <v>18</v>
      </c>
      <c r="B20">
        <v>150.52500000000001</v>
      </c>
      <c r="C20">
        <v>493.91</v>
      </c>
      <c r="D20">
        <v>78.093599999999995</v>
      </c>
      <c r="E20">
        <v>365.44900000000001</v>
      </c>
      <c r="F20">
        <v>107.977</v>
      </c>
      <c r="G20">
        <v>413.05399999999997</v>
      </c>
      <c r="H20">
        <v>89.533699999999996</v>
      </c>
      <c r="I20">
        <v>373.72199999999998</v>
      </c>
      <c r="J20">
        <v>92.343699999999998</v>
      </c>
      <c r="K20">
        <v>415.952</v>
      </c>
    </row>
    <row r="21" spans="1:11" x14ac:dyDescent="0.2">
      <c r="A21">
        <v>19</v>
      </c>
      <c r="B21">
        <v>150.41900000000001</v>
      </c>
      <c r="C21">
        <v>494.49700000000001</v>
      </c>
      <c r="D21">
        <v>82.032200000000003</v>
      </c>
      <c r="E21">
        <v>366.11</v>
      </c>
      <c r="F21">
        <v>108.498</v>
      </c>
      <c r="G21">
        <v>397.38799999999998</v>
      </c>
      <c r="H21">
        <v>89.641999999999996</v>
      </c>
      <c r="I21">
        <v>372.97800000000001</v>
      </c>
      <c r="J21">
        <v>89.027299999999997</v>
      </c>
      <c r="K21">
        <v>416.93099999999998</v>
      </c>
    </row>
    <row r="22" spans="1:11" x14ac:dyDescent="0.2">
      <c r="A22">
        <v>20</v>
      </c>
      <c r="B22">
        <v>150.31200000000001</v>
      </c>
      <c r="C22">
        <v>498.572</v>
      </c>
      <c r="D22">
        <v>84.131900000000002</v>
      </c>
      <c r="E22">
        <v>366.77100000000002</v>
      </c>
      <c r="F22">
        <v>109.01900000000001</v>
      </c>
      <c r="G22">
        <v>401.33800000000002</v>
      </c>
      <c r="H22">
        <v>89.750299999999996</v>
      </c>
      <c r="I22">
        <v>380.43</v>
      </c>
      <c r="J22">
        <v>89.194500000000005</v>
      </c>
      <c r="K22">
        <v>417.911</v>
      </c>
    </row>
    <row r="23" spans="1:11" x14ac:dyDescent="0.2">
      <c r="A23">
        <v>21</v>
      </c>
      <c r="B23">
        <v>150.20599999999999</v>
      </c>
      <c r="C23">
        <v>501.94099999999997</v>
      </c>
      <c r="D23">
        <v>81.4602</v>
      </c>
      <c r="E23">
        <v>367.43200000000002</v>
      </c>
      <c r="F23">
        <v>109.54</v>
      </c>
      <c r="G23">
        <v>409.18200000000002</v>
      </c>
      <c r="H23">
        <v>89.858599999999996</v>
      </c>
      <c r="I23">
        <v>382.49</v>
      </c>
      <c r="J23">
        <v>90.8566</v>
      </c>
      <c r="K23">
        <v>418.89100000000002</v>
      </c>
    </row>
    <row r="24" spans="1:11" x14ac:dyDescent="0.2">
      <c r="A24">
        <v>22</v>
      </c>
      <c r="B24">
        <v>150.09899999999999</v>
      </c>
      <c r="C24">
        <v>501.95100000000002</v>
      </c>
      <c r="D24">
        <v>79.063199999999995</v>
      </c>
      <c r="E24">
        <v>368.09300000000002</v>
      </c>
      <c r="F24">
        <v>97.692999999999998</v>
      </c>
      <c r="G24">
        <v>410.84300000000002</v>
      </c>
      <c r="H24">
        <v>89.966999999999999</v>
      </c>
      <c r="I24">
        <v>384.04399999999998</v>
      </c>
      <c r="J24">
        <v>93.164599999999993</v>
      </c>
      <c r="K24">
        <v>419.87</v>
      </c>
    </row>
    <row r="25" spans="1:11" x14ac:dyDescent="0.2">
      <c r="A25">
        <v>23</v>
      </c>
      <c r="B25">
        <v>149.99199999999999</v>
      </c>
      <c r="C25">
        <v>498.50200000000001</v>
      </c>
      <c r="D25">
        <v>79.981899999999996</v>
      </c>
      <c r="E25">
        <v>368.75400000000002</v>
      </c>
      <c r="F25">
        <v>87.891800000000003</v>
      </c>
      <c r="G25">
        <v>410.88400000000001</v>
      </c>
      <c r="H25">
        <v>90.075299999999999</v>
      </c>
      <c r="I25">
        <v>384.25900000000001</v>
      </c>
      <c r="J25">
        <v>106.84</v>
      </c>
      <c r="K25">
        <v>420.85</v>
      </c>
    </row>
    <row r="26" spans="1:11" x14ac:dyDescent="0.2">
      <c r="A26">
        <v>24</v>
      </c>
      <c r="B26">
        <v>149.886</v>
      </c>
      <c r="C26">
        <v>508.76799999999997</v>
      </c>
      <c r="D26">
        <v>92.375100000000003</v>
      </c>
      <c r="E26">
        <v>369.41500000000002</v>
      </c>
      <c r="F26">
        <v>81.457800000000006</v>
      </c>
      <c r="G26">
        <v>409.34300000000002</v>
      </c>
      <c r="H26">
        <v>90.183599999999998</v>
      </c>
      <c r="I26">
        <v>371.88600000000002</v>
      </c>
      <c r="J26">
        <v>120.044</v>
      </c>
      <c r="K26">
        <v>421.82900000000001</v>
      </c>
    </row>
    <row r="27" spans="1:11" x14ac:dyDescent="0.2">
      <c r="A27">
        <v>25</v>
      </c>
      <c r="B27">
        <v>149.779</v>
      </c>
      <c r="C27">
        <v>509.77800000000002</v>
      </c>
      <c r="D27">
        <v>111.651</v>
      </c>
      <c r="E27">
        <v>370.07600000000002</v>
      </c>
      <c r="F27">
        <v>81.683199999999999</v>
      </c>
      <c r="G27">
        <v>414.62400000000002</v>
      </c>
      <c r="H27">
        <v>90.291899999999998</v>
      </c>
      <c r="I27">
        <v>372.33800000000002</v>
      </c>
      <c r="J27">
        <v>115.157</v>
      </c>
      <c r="K27">
        <v>422.80900000000003</v>
      </c>
    </row>
    <row r="28" spans="1:11" x14ac:dyDescent="0.2">
      <c r="A28">
        <v>26</v>
      </c>
      <c r="B28">
        <v>149.673</v>
      </c>
      <c r="C28">
        <v>503.73700000000002</v>
      </c>
      <c r="D28">
        <v>111.849</v>
      </c>
      <c r="E28">
        <v>370.738</v>
      </c>
      <c r="F28">
        <v>83.304400000000001</v>
      </c>
      <c r="G28">
        <v>418.05900000000003</v>
      </c>
      <c r="H28">
        <v>87.6892</v>
      </c>
      <c r="I28">
        <v>372.79</v>
      </c>
      <c r="J28">
        <v>102.101</v>
      </c>
      <c r="K28">
        <v>423.78899999999999</v>
      </c>
    </row>
    <row r="29" spans="1:11" x14ac:dyDescent="0.2">
      <c r="A29">
        <v>27</v>
      </c>
      <c r="B29">
        <v>149.566</v>
      </c>
      <c r="C29">
        <v>498.00900000000001</v>
      </c>
      <c r="D29">
        <v>90.752700000000004</v>
      </c>
      <c r="E29">
        <v>371.399</v>
      </c>
      <c r="F29">
        <v>82.759699999999995</v>
      </c>
      <c r="G29">
        <v>420.94</v>
      </c>
      <c r="H29">
        <v>86.123000000000005</v>
      </c>
      <c r="I29">
        <v>373.24200000000002</v>
      </c>
      <c r="J29">
        <v>102.642</v>
      </c>
      <c r="K29">
        <v>424.76799999999997</v>
      </c>
    </row>
    <row r="30" spans="1:11" x14ac:dyDescent="0.2">
      <c r="A30">
        <v>28</v>
      </c>
      <c r="B30">
        <v>149.46</v>
      </c>
      <c r="C30">
        <v>497.92099999999999</v>
      </c>
      <c r="D30">
        <v>84.319500000000005</v>
      </c>
      <c r="E30">
        <v>372.06</v>
      </c>
      <c r="F30">
        <v>77.460999999999999</v>
      </c>
      <c r="G30">
        <v>425.58100000000002</v>
      </c>
      <c r="H30">
        <v>87.183899999999994</v>
      </c>
      <c r="I30">
        <v>373.69299999999998</v>
      </c>
      <c r="J30">
        <v>93.492800000000003</v>
      </c>
      <c r="K30">
        <v>425.74799999999999</v>
      </c>
    </row>
    <row r="31" spans="1:11" x14ac:dyDescent="0.2">
      <c r="A31">
        <v>29</v>
      </c>
      <c r="B31">
        <v>149.35300000000001</v>
      </c>
      <c r="C31">
        <v>495.36</v>
      </c>
      <c r="D31">
        <v>84.438000000000002</v>
      </c>
      <c r="E31">
        <v>372.721</v>
      </c>
      <c r="F31">
        <v>75.4148</v>
      </c>
      <c r="G31">
        <v>434.69400000000002</v>
      </c>
      <c r="H31">
        <v>89.405500000000004</v>
      </c>
      <c r="I31">
        <v>374.14499999999998</v>
      </c>
      <c r="J31">
        <v>92.029200000000003</v>
      </c>
      <c r="K31">
        <v>426.72699999999998</v>
      </c>
    </row>
    <row r="32" spans="1:11" x14ac:dyDescent="0.2">
      <c r="A32">
        <v>30</v>
      </c>
      <c r="B32">
        <v>149.24700000000001</v>
      </c>
      <c r="C32">
        <v>494.99099999999999</v>
      </c>
      <c r="D32">
        <v>85.263499999999993</v>
      </c>
      <c r="E32">
        <v>373.38200000000001</v>
      </c>
      <c r="F32">
        <v>75.287400000000005</v>
      </c>
      <c r="G32">
        <v>436.03899999999999</v>
      </c>
      <c r="H32">
        <v>87.951300000000003</v>
      </c>
      <c r="I32">
        <v>374.59699999999998</v>
      </c>
      <c r="J32">
        <v>92.465100000000007</v>
      </c>
      <c r="K32">
        <v>427.70699999999999</v>
      </c>
    </row>
    <row r="33" spans="1:11" x14ac:dyDescent="0.2">
      <c r="A33">
        <v>31</v>
      </c>
      <c r="B33">
        <v>149.13999999999999</v>
      </c>
      <c r="C33">
        <v>496.61700000000002</v>
      </c>
      <c r="D33">
        <v>82.0625</v>
      </c>
      <c r="E33">
        <v>374.04300000000001</v>
      </c>
      <c r="F33">
        <v>78.511200000000002</v>
      </c>
      <c r="G33">
        <v>439.21199999999999</v>
      </c>
      <c r="H33">
        <v>87.824799999999996</v>
      </c>
      <c r="I33">
        <v>375.04899999999998</v>
      </c>
      <c r="J33">
        <v>93.027500000000003</v>
      </c>
      <c r="K33">
        <v>428.68700000000001</v>
      </c>
    </row>
    <row r="34" spans="1:11" x14ac:dyDescent="0.2">
      <c r="A34">
        <v>32</v>
      </c>
      <c r="B34">
        <v>149.03399999999999</v>
      </c>
      <c r="C34">
        <v>496.41300000000001</v>
      </c>
      <c r="D34">
        <v>79.093400000000003</v>
      </c>
      <c r="E34">
        <v>374.70400000000001</v>
      </c>
      <c r="F34">
        <v>102.658</v>
      </c>
      <c r="G34">
        <v>439.161</v>
      </c>
      <c r="H34">
        <v>89.724299999999999</v>
      </c>
      <c r="I34">
        <v>375.50099999999998</v>
      </c>
      <c r="J34">
        <v>96.559200000000004</v>
      </c>
      <c r="K34">
        <v>429.666</v>
      </c>
    </row>
    <row r="35" spans="1:11" x14ac:dyDescent="0.2">
      <c r="A35">
        <v>33</v>
      </c>
      <c r="B35">
        <v>148.92699999999999</v>
      </c>
      <c r="C35">
        <v>500.24799999999999</v>
      </c>
      <c r="D35">
        <v>79.421300000000002</v>
      </c>
      <c r="E35">
        <v>375.36500000000001</v>
      </c>
      <c r="F35">
        <v>89.822299999999998</v>
      </c>
      <c r="G35">
        <v>447.803</v>
      </c>
      <c r="H35">
        <v>90.090199999999996</v>
      </c>
      <c r="I35">
        <v>365.95299999999997</v>
      </c>
      <c r="J35">
        <v>96.465999999999994</v>
      </c>
      <c r="K35">
        <v>430.64600000000002</v>
      </c>
    </row>
    <row r="36" spans="1:11" x14ac:dyDescent="0.2">
      <c r="A36">
        <v>34</v>
      </c>
      <c r="B36">
        <v>148.82</v>
      </c>
      <c r="C36">
        <v>504.00599999999997</v>
      </c>
      <c r="D36">
        <v>79.828599999999994</v>
      </c>
      <c r="E36">
        <v>376.02600000000001</v>
      </c>
      <c r="F36">
        <v>84.002099999999999</v>
      </c>
      <c r="G36">
        <v>444.82299999999998</v>
      </c>
      <c r="H36">
        <v>92.076300000000003</v>
      </c>
      <c r="I36">
        <v>356.40499999999997</v>
      </c>
      <c r="J36">
        <v>87.788700000000006</v>
      </c>
      <c r="K36">
        <v>431.62599999999998</v>
      </c>
    </row>
    <row r="37" spans="1:11" x14ac:dyDescent="0.2">
      <c r="A37">
        <v>35</v>
      </c>
      <c r="B37">
        <v>148.714</v>
      </c>
      <c r="C37">
        <v>501.58600000000001</v>
      </c>
      <c r="D37">
        <v>80.681600000000003</v>
      </c>
      <c r="E37">
        <v>376.68700000000001</v>
      </c>
      <c r="F37">
        <v>83.6417</v>
      </c>
      <c r="G37">
        <v>439.214</v>
      </c>
      <c r="H37">
        <v>94.604500000000002</v>
      </c>
      <c r="I37">
        <v>336.85599999999999</v>
      </c>
      <c r="J37">
        <v>83.027500000000003</v>
      </c>
      <c r="K37">
        <v>432.60500000000002</v>
      </c>
    </row>
    <row r="38" spans="1:11" x14ac:dyDescent="0.2">
      <c r="A38">
        <v>36</v>
      </c>
      <c r="B38">
        <v>148.607</v>
      </c>
      <c r="C38">
        <v>498.91800000000001</v>
      </c>
      <c r="D38">
        <v>81.291799999999995</v>
      </c>
      <c r="E38">
        <v>377.34899999999999</v>
      </c>
      <c r="F38">
        <v>81.550299999999993</v>
      </c>
      <c r="G38">
        <v>443.44299999999998</v>
      </c>
      <c r="H38">
        <v>98.895499999999998</v>
      </c>
      <c r="I38">
        <v>337.30799999999999</v>
      </c>
      <c r="J38">
        <v>83.978899999999996</v>
      </c>
      <c r="K38">
        <v>433.58499999999998</v>
      </c>
    </row>
    <row r="39" spans="1:11" x14ac:dyDescent="0.2">
      <c r="A39">
        <v>37</v>
      </c>
      <c r="B39">
        <v>148.501</v>
      </c>
      <c r="C39">
        <v>500.56900000000002</v>
      </c>
      <c r="D39">
        <v>85.1601</v>
      </c>
      <c r="E39">
        <v>378.01</v>
      </c>
      <c r="F39">
        <v>79.782399999999996</v>
      </c>
      <c r="G39">
        <v>445.18200000000002</v>
      </c>
      <c r="H39">
        <v>101.703</v>
      </c>
      <c r="I39">
        <v>327.76</v>
      </c>
      <c r="J39">
        <v>86.905299999999997</v>
      </c>
      <c r="K39">
        <v>434.56400000000002</v>
      </c>
    </row>
    <row r="40" spans="1:11" x14ac:dyDescent="0.2">
      <c r="A40">
        <v>38</v>
      </c>
      <c r="B40">
        <v>148.39400000000001</v>
      </c>
      <c r="C40">
        <v>503.55599999999998</v>
      </c>
      <c r="D40">
        <v>88.538799999999995</v>
      </c>
      <c r="E40">
        <v>377.45600000000002</v>
      </c>
      <c r="F40">
        <v>80.574600000000004</v>
      </c>
      <c r="G40">
        <v>451.33100000000002</v>
      </c>
      <c r="H40">
        <v>102.58199999999999</v>
      </c>
      <c r="I40">
        <v>321.61099999999999</v>
      </c>
      <c r="J40">
        <v>89.407700000000006</v>
      </c>
      <c r="K40">
        <v>435.54399999999998</v>
      </c>
    </row>
    <row r="41" spans="1:11" x14ac:dyDescent="0.2">
      <c r="A41">
        <v>39</v>
      </c>
      <c r="B41">
        <v>148.28800000000001</v>
      </c>
      <c r="C41">
        <v>502.23</v>
      </c>
      <c r="D41">
        <v>84.933700000000002</v>
      </c>
      <c r="E41">
        <v>380.721</v>
      </c>
      <c r="F41">
        <v>80.875299999999996</v>
      </c>
      <c r="G41">
        <v>443.10399999999998</v>
      </c>
      <c r="H41">
        <v>99.383600000000001</v>
      </c>
      <c r="I41">
        <v>331.51</v>
      </c>
      <c r="J41">
        <v>89.069299999999998</v>
      </c>
      <c r="K41">
        <v>436.524</v>
      </c>
    </row>
    <row r="42" spans="1:11" x14ac:dyDescent="0.2">
      <c r="A42">
        <v>40</v>
      </c>
      <c r="B42">
        <v>148.50899999999999</v>
      </c>
      <c r="C42">
        <v>499.57</v>
      </c>
      <c r="D42">
        <v>80.898600000000002</v>
      </c>
      <c r="E42">
        <v>373.15499999999997</v>
      </c>
      <c r="F42">
        <v>81.675299999999993</v>
      </c>
      <c r="G42">
        <v>438.03899999999999</v>
      </c>
      <c r="H42">
        <v>95.692800000000005</v>
      </c>
      <c r="I42">
        <v>323.06400000000002</v>
      </c>
      <c r="J42">
        <v>87.255700000000004</v>
      </c>
      <c r="K42">
        <v>437.50299999999999</v>
      </c>
    </row>
    <row r="43" spans="1:11" x14ac:dyDescent="0.2">
      <c r="A43">
        <v>41</v>
      </c>
      <c r="B43">
        <v>147.24199999999999</v>
      </c>
      <c r="C43">
        <v>489.30500000000001</v>
      </c>
      <c r="D43">
        <v>78.007900000000006</v>
      </c>
      <c r="E43">
        <v>370.55700000000002</v>
      </c>
      <c r="F43">
        <v>87.378</v>
      </c>
      <c r="G43">
        <v>432.87400000000002</v>
      </c>
      <c r="H43">
        <v>92.932000000000002</v>
      </c>
      <c r="I43">
        <v>316.05799999999999</v>
      </c>
      <c r="J43">
        <v>86.220799999999997</v>
      </c>
      <c r="K43">
        <v>438.483</v>
      </c>
    </row>
    <row r="44" spans="1:11" x14ac:dyDescent="0.2">
      <c r="A44">
        <v>42</v>
      </c>
      <c r="B44">
        <v>144.55099999999999</v>
      </c>
      <c r="C44">
        <v>483.13099999999997</v>
      </c>
      <c r="D44">
        <v>76.337000000000003</v>
      </c>
      <c r="E44">
        <v>373.55900000000003</v>
      </c>
      <c r="F44">
        <v>90.649199999999993</v>
      </c>
      <c r="G44">
        <v>429.54</v>
      </c>
      <c r="H44">
        <v>91.622399999999999</v>
      </c>
      <c r="I44">
        <v>318.39499999999998</v>
      </c>
      <c r="J44">
        <v>84.516800000000003</v>
      </c>
      <c r="K44">
        <v>429.46199999999999</v>
      </c>
    </row>
    <row r="45" spans="1:11" x14ac:dyDescent="0.2">
      <c r="A45">
        <v>43</v>
      </c>
      <c r="B45">
        <v>145.87899999999999</v>
      </c>
      <c r="C45">
        <v>474.54</v>
      </c>
      <c r="D45">
        <v>75.724599999999995</v>
      </c>
      <c r="E45">
        <v>371.25299999999999</v>
      </c>
      <c r="F45">
        <v>88.140199999999993</v>
      </c>
      <c r="G45">
        <v>429.35</v>
      </c>
      <c r="H45">
        <v>89.855199999999996</v>
      </c>
      <c r="I45">
        <v>350.471</v>
      </c>
      <c r="J45">
        <v>85.047700000000006</v>
      </c>
      <c r="K45">
        <v>420.44200000000001</v>
      </c>
    </row>
    <row r="46" spans="1:11" x14ac:dyDescent="0.2">
      <c r="A46">
        <v>44</v>
      </c>
      <c r="B46">
        <v>148.208</v>
      </c>
      <c r="C46">
        <v>469.83</v>
      </c>
      <c r="D46">
        <v>74.8613</v>
      </c>
      <c r="E46">
        <v>371.17899999999997</v>
      </c>
      <c r="F46">
        <v>89.340299999999999</v>
      </c>
      <c r="G46">
        <v>427.541</v>
      </c>
      <c r="H46">
        <v>89.244299999999996</v>
      </c>
      <c r="I46">
        <v>370.923</v>
      </c>
      <c r="J46">
        <v>86.388800000000003</v>
      </c>
      <c r="K46">
        <v>421.42200000000003</v>
      </c>
    </row>
    <row r="47" spans="1:11" x14ac:dyDescent="0.2">
      <c r="A47">
        <v>45</v>
      </c>
      <c r="B47">
        <v>149.947</v>
      </c>
      <c r="C47">
        <v>469.322</v>
      </c>
      <c r="D47">
        <v>73.941199999999995</v>
      </c>
      <c r="E47">
        <v>377.37099999999998</v>
      </c>
      <c r="F47">
        <v>89.4863</v>
      </c>
      <c r="G47">
        <v>430.56299999999999</v>
      </c>
      <c r="H47">
        <v>87.503500000000003</v>
      </c>
      <c r="I47">
        <v>381.375</v>
      </c>
      <c r="J47">
        <v>90.379800000000003</v>
      </c>
      <c r="K47">
        <v>412.40100000000001</v>
      </c>
    </row>
    <row r="48" spans="1:11" x14ac:dyDescent="0.2">
      <c r="A48">
        <v>46</v>
      </c>
      <c r="B48">
        <v>145.60400000000001</v>
      </c>
      <c r="C48">
        <v>477.00099999999998</v>
      </c>
      <c r="D48">
        <v>73.919600000000003</v>
      </c>
      <c r="E48">
        <v>379.53500000000003</v>
      </c>
      <c r="F48">
        <v>85.957400000000007</v>
      </c>
      <c r="G48">
        <v>430.85300000000001</v>
      </c>
      <c r="H48">
        <v>87.102999999999994</v>
      </c>
      <c r="I48">
        <v>381.827</v>
      </c>
      <c r="J48">
        <v>90.040099999999995</v>
      </c>
      <c r="K48">
        <v>403.38099999999997</v>
      </c>
    </row>
    <row r="49" spans="1:11" x14ac:dyDescent="0.2">
      <c r="A49">
        <v>47</v>
      </c>
      <c r="B49">
        <v>142.31</v>
      </c>
      <c r="C49">
        <v>482.77699999999999</v>
      </c>
      <c r="D49">
        <v>74.457700000000003</v>
      </c>
      <c r="E49">
        <v>379.53899999999999</v>
      </c>
      <c r="F49">
        <v>87.262900000000002</v>
      </c>
      <c r="G49">
        <v>434.15300000000002</v>
      </c>
      <c r="H49">
        <v>87.556100000000001</v>
      </c>
      <c r="I49">
        <v>382.279</v>
      </c>
      <c r="J49">
        <v>92.192599999999999</v>
      </c>
      <c r="K49">
        <v>404.36</v>
      </c>
    </row>
    <row r="50" spans="1:11" x14ac:dyDescent="0.2">
      <c r="A50">
        <v>48</v>
      </c>
      <c r="B50">
        <v>139.876</v>
      </c>
      <c r="C50">
        <v>486.286</v>
      </c>
      <c r="D50">
        <v>75.495699999999999</v>
      </c>
      <c r="E50">
        <v>382.36799999999999</v>
      </c>
      <c r="F50">
        <v>88.885300000000001</v>
      </c>
      <c r="G50">
        <v>443.58699999999999</v>
      </c>
      <c r="H50">
        <v>88.743099999999998</v>
      </c>
      <c r="I50">
        <v>382.73099999999999</v>
      </c>
      <c r="J50">
        <v>94.262699999999995</v>
      </c>
      <c r="K50">
        <v>402.101</v>
      </c>
    </row>
    <row r="51" spans="1:11" x14ac:dyDescent="0.2">
      <c r="A51">
        <v>49</v>
      </c>
      <c r="B51">
        <v>138.59800000000001</v>
      </c>
      <c r="C51">
        <v>485.61900000000003</v>
      </c>
      <c r="D51">
        <v>77.024900000000002</v>
      </c>
      <c r="E51">
        <v>384.32400000000001</v>
      </c>
      <c r="F51">
        <v>91.536100000000005</v>
      </c>
      <c r="G51">
        <v>447.42</v>
      </c>
      <c r="H51">
        <v>89.3125</v>
      </c>
      <c r="I51">
        <v>383.18299999999999</v>
      </c>
      <c r="J51">
        <v>92.875100000000003</v>
      </c>
      <c r="K51">
        <v>405.37400000000002</v>
      </c>
    </row>
    <row r="52" spans="1:11" x14ac:dyDescent="0.2">
      <c r="A52">
        <v>50</v>
      </c>
      <c r="B52">
        <v>138.20500000000001</v>
      </c>
      <c r="C52">
        <v>486.35599999999999</v>
      </c>
      <c r="D52">
        <v>77.094099999999997</v>
      </c>
      <c r="E52">
        <v>388.01600000000002</v>
      </c>
      <c r="F52">
        <v>95.901300000000006</v>
      </c>
      <c r="G52">
        <v>443.87599999999998</v>
      </c>
      <c r="H52">
        <v>89.591999999999999</v>
      </c>
      <c r="I52">
        <v>383.63400000000001</v>
      </c>
      <c r="J52">
        <v>89.911199999999994</v>
      </c>
      <c r="K52">
        <v>406.51799999999997</v>
      </c>
    </row>
    <row r="53" spans="1:11" x14ac:dyDescent="0.2">
      <c r="A53">
        <v>51</v>
      </c>
      <c r="B53">
        <v>138.762</v>
      </c>
      <c r="C53">
        <v>490.517</v>
      </c>
      <c r="D53">
        <v>77.581599999999995</v>
      </c>
      <c r="E53">
        <v>384.31599999999997</v>
      </c>
      <c r="F53">
        <v>93.368799999999993</v>
      </c>
      <c r="G53">
        <v>440.40199999999999</v>
      </c>
      <c r="H53">
        <v>95.289000000000001</v>
      </c>
      <c r="I53">
        <v>384.08600000000001</v>
      </c>
      <c r="J53">
        <v>88.410700000000006</v>
      </c>
      <c r="K53">
        <v>409.53</v>
      </c>
    </row>
    <row r="54" spans="1:11" x14ac:dyDescent="0.2">
      <c r="A54">
        <v>52</v>
      </c>
      <c r="B54">
        <v>139.52000000000001</v>
      </c>
      <c r="C54">
        <v>489.62799999999999</v>
      </c>
      <c r="D54">
        <v>78.480999999999995</v>
      </c>
      <c r="E54">
        <v>383.113</v>
      </c>
      <c r="F54">
        <v>88.3185</v>
      </c>
      <c r="G54">
        <v>441.96199999999999</v>
      </c>
      <c r="H54">
        <v>103.91</v>
      </c>
      <c r="I54">
        <v>384.53800000000001</v>
      </c>
      <c r="J54">
        <v>86.957999999999998</v>
      </c>
      <c r="K54">
        <v>386.392</v>
      </c>
    </row>
    <row r="55" spans="1:11" x14ac:dyDescent="0.2">
      <c r="A55">
        <v>53</v>
      </c>
      <c r="B55">
        <v>139.34100000000001</v>
      </c>
      <c r="C55">
        <v>495.5</v>
      </c>
      <c r="D55">
        <v>79.415999999999997</v>
      </c>
      <c r="E55">
        <v>384.03500000000003</v>
      </c>
      <c r="F55">
        <v>87.268000000000001</v>
      </c>
      <c r="G55">
        <v>441.63799999999998</v>
      </c>
      <c r="H55">
        <v>104.133</v>
      </c>
      <c r="I55">
        <v>384.99</v>
      </c>
      <c r="J55">
        <v>86.209299999999999</v>
      </c>
      <c r="K55">
        <v>386.37599999999998</v>
      </c>
    </row>
    <row r="56" spans="1:11" x14ac:dyDescent="0.2">
      <c r="A56">
        <v>54</v>
      </c>
      <c r="B56">
        <v>137.06299999999999</v>
      </c>
      <c r="C56">
        <v>496.58</v>
      </c>
      <c r="D56">
        <v>79.254099999999994</v>
      </c>
      <c r="E56">
        <v>382.42899999999997</v>
      </c>
      <c r="F56">
        <v>85.697800000000001</v>
      </c>
      <c r="G56">
        <v>437.94600000000003</v>
      </c>
      <c r="H56">
        <v>100.42</v>
      </c>
      <c r="I56">
        <v>385.44200000000001</v>
      </c>
      <c r="J56">
        <v>85.612300000000005</v>
      </c>
      <c r="K56">
        <v>375.005</v>
      </c>
    </row>
    <row r="57" spans="1:11" x14ac:dyDescent="0.2">
      <c r="A57">
        <v>55</v>
      </c>
      <c r="B57">
        <v>132.684</v>
      </c>
      <c r="C57">
        <v>496.54300000000001</v>
      </c>
      <c r="D57">
        <v>78.579400000000007</v>
      </c>
      <c r="E57">
        <v>381.90499999999997</v>
      </c>
      <c r="F57">
        <v>82.424700000000001</v>
      </c>
      <c r="G57">
        <v>435.08699999999999</v>
      </c>
      <c r="H57">
        <v>102.655</v>
      </c>
      <c r="I57">
        <v>385.89400000000001</v>
      </c>
      <c r="J57">
        <v>84.275099999999995</v>
      </c>
      <c r="K57">
        <v>377.98099999999999</v>
      </c>
    </row>
    <row r="58" spans="1:11" x14ac:dyDescent="0.2">
      <c r="A58">
        <v>56</v>
      </c>
      <c r="B58">
        <v>129.07900000000001</v>
      </c>
      <c r="C58">
        <v>492.64600000000002</v>
      </c>
      <c r="D58">
        <v>77.127700000000004</v>
      </c>
      <c r="E58">
        <v>385.36</v>
      </c>
      <c r="F58">
        <v>80.292699999999996</v>
      </c>
      <c r="G58">
        <v>435.983</v>
      </c>
      <c r="H58">
        <v>102.42400000000001</v>
      </c>
      <c r="I58">
        <v>386.346</v>
      </c>
      <c r="J58">
        <v>85.003200000000007</v>
      </c>
      <c r="K58">
        <v>376.685</v>
      </c>
    </row>
    <row r="59" spans="1:11" x14ac:dyDescent="0.2">
      <c r="A59">
        <v>57</v>
      </c>
      <c r="B59">
        <v>127.04</v>
      </c>
      <c r="C59">
        <v>487.75099999999998</v>
      </c>
      <c r="D59">
        <v>76.700800000000001</v>
      </c>
      <c r="E59">
        <v>382.85399999999998</v>
      </c>
      <c r="F59">
        <v>79.254000000000005</v>
      </c>
      <c r="G59">
        <v>437.73500000000001</v>
      </c>
      <c r="H59">
        <v>99.634799999999998</v>
      </c>
      <c r="I59">
        <v>386.79700000000003</v>
      </c>
      <c r="J59">
        <v>86.114400000000003</v>
      </c>
      <c r="K59">
        <v>377.12599999999998</v>
      </c>
    </row>
    <row r="60" spans="1:11" x14ac:dyDescent="0.2">
      <c r="A60">
        <v>58</v>
      </c>
      <c r="B60">
        <v>132.26900000000001</v>
      </c>
      <c r="C60">
        <v>490.11799999999999</v>
      </c>
      <c r="D60">
        <v>77.217799999999997</v>
      </c>
      <c r="E60">
        <v>385.91800000000001</v>
      </c>
      <c r="F60">
        <v>78.451700000000002</v>
      </c>
      <c r="G60">
        <v>443.63400000000001</v>
      </c>
      <c r="H60">
        <v>98.233199999999997</v>
      </c>
      <c r="I60">
        <v>387.24900000000002</v>
      </c>
      <c r="J60">
        <v>87.101399999999998</v>
      </c>
      <c r="K60">
        <v>408.69099999999997</v>
      </c>
    </row>
    <row r="61" spans="1:11" x14ac:dyDescent="0.2">
      <c r="A61">
        <v>59</v>
      </c>
      <c r="B61">
        <v>141.18899999999999</v>
      </c>
      <c r="C61">
        <v>492.72800000000001</v>
      </c>
      <c r="D61">
        <v>80.494900000000001</v>
      </c>
      <c r="E61">
        <v>391.52800000000002</v>
      </c>
      <c r="F61">
        <v>79.782300000000006</v>
      </c>
      <c r="G61">
        <v>451.072</v>
      </c>
      <c r="H61">
        <v>95.3292</v>
      </c>
      <c r="I61">
        <v>393.197</v>
      </c>
      <c r="J61">
        <v>86.633899999999997</v>
      </c>
      <c r="K61">
        <v>422.82499999999999</v>
      </c>
    </row>
    <row r="62" spans="1:11" x14ac:dyDescent="0.2">
      <c r="A62">
        <v>60</v>
      </c>
      <c r="B62">
        <v>140.29</v>
      </c>
      <c r="C62">
        <v>489.15300000000002</v>
      </c>
      <c r="D62">
        <v>89.069000000000003</v>
      </c>
      <c r="E62">
        <v>392.72300000000001</v>
      </c>
      <c r="F62">
        <v>81.527100000000004</v>
      </c>
      <c r="G62">
        <v>455.93</v>
      </c>
      <c r="H62">
        <v>104.18899999999999</v>
      </c>
      <c r="I62">
        <v>464.26400000000001</v>
      </c>
      <c r="J62">
        <v>86.201099999999997</v>
      </c>
      <c r="K62">
        <v>422.596</v>
      </c>
    </row>
    <row r="63" spans="1:11" x14ac:dyDescent="0.2">
      <c r="A63" t="s">
        <v>33</v>
      </c>
      <c r="B63">
        <f>AVERAGE(B2:B62)</f>
        <v>146.90577049180331</v>
      </c>
      <c r="C63">
        <f>AVERAGE(C2:C62)</f>
        <v>496.83219672131156</v>
      </c>
      <c r="D63">
        <f t="shared" ref="D63:E63" si="0">AVERAGE(D2:D62)</f>
        <v>82.222063934426245</v>
      </c>
      <c r="E63">
        <f t="shared" si="0"/>
        <v>371.44477049180324</v>
      </c>
      <c r="F63">
        <f t="shared" ref="F63" si="1">AVERAGE(F2:F62)</f>
        <v>91.388370491803272</v>
      </c>
      <c r="G63">
        <f t="shared" ref="G63" si="2">AVERAGE(G2:G62)</f>
        <v>430.80470491803266</v>
      </c>
      <c r="H63">
        <f t="shared" ref="H63" si="3">AVERAGE(H2:H62)</f>
        <v>91.906218032786853</v>
      </c>
      <c r="I63">
        <f t="shared" ref="I63" si="4">AVERAGE(I2:I62)</f>
        <v>375.57455737704925</v>
      </c>
      <c r="J63">
        <f t="shared" ref="J63" si="5">AVERAGE(J2:J62)</f>
        <v>92.933721311475409</v>
      </c>
      <c r="K63">
        <f t="shared" ref="K63" si="6">AVERAGE(K2:K62)</f>
        <v>414.91677049180333</v>
      </c>
    </row>
    <row r="64" spans="1:11" x14ac:dyDescent="0.2">
      <c r="A64" t="s">
        <v>34</v>
      </c>
      <c r="C64">
        <f>C63-B63</f>
        <v>349.92642622950825</v>
      </c>
      <c r="E64">
        <f t="shared" ref="E64" si="7">E63-D63</f>
        <v>289.22270655737702</v>
      </c>
      <c r="G64">
        <f t="shared" ref="G64" si="8">G63-F63</f>
        <v>339.41633442622935</v>
      </c>
      <c r="I64">
        <f t="shared" ref="I64" si="9">I63-H63</f>
        <v>283.66833934426239</v>
      </c>
      <c r="K64">
        <f t="shared" ref="K64" si="10">K63-J63</f>
        <v>321.98304918032795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1416-E26B-BB47-8810-89A135EE1733}">
  <dimension ref="A1:AI65"/>
  <sheetViews>
    <sheetView workbookViewId="0">
      <selection activeCell="AM17" sqref="AM17"/>
    </sheetView>
  </sheetViews>
  <sheetFormatPr baseColWidth="10" defaultRowHeight="16" x14ac:dyDescent="0.2"/>
  <cols>
    <col min="6" max="11" width="10.83203125" style="3"/>
    <col min="12" max="17" width="10.83203125" style="4"/>
    <col min="18" max="21" width="10.83203125" style="5"/>
    <col min="22" max="23" width="10.83203125" style="6"/>
    <col min="24" max="27" width="10.83203125" style="7"/>
    <col min="28" max="33" width="10.83203125" style="8"/>
    <col min="34" max="34" width="14.5" bestFit="1" customWidth="1"/>
  </cols>
  <sheetData>
    <row r="1" spans="1:35" x14ac:dyDescent="0.2">
      <c r="A1" t="s">
        <v>35</v>
      </c>
      <c r="B1" t="s">
        <v>31</v>
      </c>
      <c r="D1" t="s">
        <v>32</v>
      </c>
      <c r="F1" s="9" t="s">
        <v>2</v>
      </c>
      <c r="G1" s="9"/>
      <c r="H1" s="9" t="s">
        <v>3</v>
      </c>
      <c r="I1" s="9"/>
      <c r="J1" s="9" t="s">
        <v>4</v>
      </c>
      <c r="K1" s="9"/>
      <c r="L1" s="10" t="s">
        <v>6</v>
      </c>
      <c r="M1" s="10"/>
      <c r="N1" s="10" t="s">
        <v>7</v>
      </c>
      <c r="O1" s="10"/>
      <c r="P1" s="10" t="s">
        <v>8</v>
      </c>
      <c r="Q1" s="10"/>
      <c r="R1" s="11" t="s">
        <v>10</v>
      </c>
      <c r="S1" s="11"/>
      <c r="T1" s="11" t="s">
        <v>15</v>
      </c>
      <c r="U1" s="11"/>
      <c r="V1" s="12" t="s">
        <v>21</v>
      </c>
      <c r="W1" s="12"/>
      <c r="X1" s="13" t="s">
        <v>22</v>
      </c>
      <c r="Y1" s="13"/>
      <c r="Z1" s="13" t="s">
        <v>23</v>
      </c>
      <c r="AA1" s="13"/>
      <c r="AB1" s="14" t="s">
        <v>24</v>
      </c>
      <c r="AC1" s="14"/>
      <c r="AD1" s="14" t="s">
        <v>25</v>
      </c>
      <c r="AE1" s="14"/>
      <c r="AF1" s="14" t="s">
        <v>26</v>
      </c>
      <c r="AG1" s="33"/>
      <c r="AH1" s="34" t="s">
        <v>38</v>
      </c>
      <c r="AI1" s="34"/>
    </row>
    <row r="2" spans="1:35" x14ac:dyDescent="0.2">
      <c r="A2">
        <v>0</v>
      </c>
      <c r="B2">
        <v>105.983</v>
      </c>
      <c r="C2">
        <v>501.45499999999998</v>
      </c>
      <c r="D2">
        <v>39.155200000000001</v>
      </c>
      <c r="E2">
        <v>248.041</v>
      </c>
      <c r="F2" s="9">
        <v>8.7520000000000007</v>
      </c>
      <c r="G2" s="9">
        <v>406.06400000000002</v>
      </c>
      <c r="H2" s="9">
        <v>53.373199999999997</v>
      </c>
      <c r="I2" s="9">
        <v>383.06400000000002</v>
      </c>
      <c r="J2" s="9">
        <f>RT!F2</f>
        <v>84.984999999999999</v>
      </c>
      <c r="K2" s="9">
        <f>RT!G2</f>
        <v>411.05900000000003</v>
      </c>
      <c r="L2" s="10">
        <v>15.462</v>
      </c>
      <c r="M2" s="10">
        <v>283.971</v>
      </c>
      <c r="N2" s="10">
        <v>50.978299999999997</v>
      </c>
      <c r="O2" s="10">
        <v>311.44200000000001</v>
      </c>
      <c r="P2" s="10">
        <f>RT!J1:J2</f>
        <v>125.217</v>
      </c>
      <c r="Q2" s="10">
        <f>RT!K2</f>
        <v>427.03</v>
      </c>
      <c r="R2" s="11">
        <v>87.209400000000002</v>
      </c>
      <c r="S2" s="11">
        <v>407.43400000000003</v>
      </c>
      <c r="T2" s="11">
        <v>41.200499999999998</v>
      </c>
      <c r="U2" s="11">
        <v>340.255</v>
      </c>
      <c r="V2" s="12">
        <v>27.725200000000001</v>
      </c>
      <c r="W2" s="12">
        <v>415.738</v>
      </c>
      <c r="X2" s="13">
        <v>27.369299999999999</v>
      </c>
      <c r="Y2" s="13">
        <v>382.80200000000002</v>
      </c>
      <c r="Z2" s="13">
        <v>53.1218</v>
      </c>
      <c r="AA2" s="13">
        <v>414.09899999999999</v>
      </c>
      <c r="AB2" s="14">
        <v>75.315299999999993</v>
      </c>
      <c r="AC2" s="14">
        <v>405.83300000000003</v>
      </c>
      <c r="AD2" s="14">
        <v>56.188000000000002</v>
      </c>
      <c r="AE2" s="14">
        <v>420.29300000000001</v>
      </c>
      <c r="AF2" s="14">
        <v>83.617900000000006</v>
      </c>
      <c r="AG2" s="33">
        <v>455.38499999999999</v>
      </c>
      <c r="AH2" s="34">
        <v>91.275000000000006</v>
      </c>
      <c r="AI2" s="34">
        <v>439.34800000000001</v>
      </c>
    </row>
    <row r="3" spans="1:35" x14ac:dyDescent="0.2">
      <c r="A3">
        <v>1</v>
      </c>
      <c r="B3">
        <v>68.990499999999997</v>
      </c>
      <c r="C3">
        <v>511.06099999999998</v>
      </c>
      <c r="D3">
        <v>44.740699999999997</v>
      </c>
      <c r="E3">
        <v>254.93799999999999</v>
      </c>
      <c r="F3" s="9">
        <v>8.9061000000000003</v>
      </c>
      <c r="G3" s="9">
        <v>400.68799999999999</v>
      </c>
      <c r="H3" s="9">
        <v>36.197200000000002</v>
      </c>
      <c r="I3" s="9">
        <v>378.13099999999997</v>
      </c>
      <c r="J3" s="9">
        <f>RT!F3</f>
        <v>90.710099999999997</v>
      </c>
      <c r="K3" s="9">
        <f>RT!G3</f>
        <v>413.39499999999998</v>
      </c>
      <c r="L3" s="10">
        <v>15.1089</v>
      </c>
      <c r="M3" s="10">
        <v>290.79599999999999</v>
      </c>
      <c r="N3" s="10">
        <v>33.069000000000003</v>
      </c>
      <c r="O3" s="10">
        <v>310.28899999999999</v>
      </c>
      <c r="P3" s="10">
        <f>RT!J2:J3</f>
        <v>113.298</v>
      </c>
      <c r="Q3" s="10">
        <f>RT!K3</f>
        <v>418.49799999999999</v>
      </c>
      <c r="R3" s="11">
        <v>83.470799999999997</v>
      </c>
      <c r="S3" s="11">
        <v>404.666</v>
      </c>
      <c r="T3" s="11">
        <v>49.344999999999999</v>
      </c>
      <c r="U3" s="11">
        <v>325.22300000000001</v>
      </c>
      <c r="V3" s="12">
        <v>26.622199999999999</v>
      </c>
      <c r="W3" s="12">
        <v>414.7</v>
      </c>
      <c r="X3" s="13">
        <v>27.0396</v>
      </c>
      <c r="Y3" s="13">
        <v>375.06</v>
      </c>
      <c r="Z3" s="13">
        <v>58.948900000000002</v>
      </c>
      <c r="AA3" s="13">
        <v>405.78</v>
      </c>
      <c r="AB3" s="14">
        <v>72.0809</v>
      </c>
      <c r="AC3" s="14">
        <v>396.43900000000002</v>
      </c>
      <c r="AD3" s="14">
        <v>66.127200000000002</v>
      </c>
      <c r="AE3" s="14">
        <v>412.30900000000003</v>
      </c>
      <c r="AF3" s="14">
        <v>81.343800000000002</v>
      </c>
      <c r="AG3" s="33">
        <v>458.483</v>
      </c>
      <c r="AH3" s="34">
        <v>89.140500000000003</v>
      </c>
      <c r="AI3" s="34">
        <v>396.584</v>
      </c>
    </row>
    <row r="4" spans="1:35" x14ac:dyDescent="0.2">
      <c r="A4">
        <v>2</v>
      </c>
      <c r="B4">
        <v>92.126900000000006</v>
      </c>
      <c r="C4">
        <v>512.17399999999998</v>
      </c>
      <c r="D4">
        <v>49.934699999999999</v>
      </c>
      <c r="E4">
        <v>259.97800000000001</v>
      </c>
      <c r="F4" s="9">
        <v>9.5385000000000009</v>
      </c>
      <c r="G4" s="9">
        <v>396.584</v>
      </c>
      <c r="H4" s="9">
        <v>31.666599999999999</v>
      </c>
      <c r="I4" s="9">
        <v>379.12200000000001</v>
      </c>
      <c r="J4" s="9">
        <f>RT!F4</f>
        <v>95.4756</v>
      </c>
      <c r="K4" s="9">
        <f>RT!G4</f>
        <v>415.73099999999999</v>
      </c>
      <c r="L4" s="10">
        <v>18.7974</v>
      </c>
      <c r="M4" s="10">
        <v>294.35899999999998</v>
      </c>
      <c r="N4" s="10">
        <v>21.3217</v>
      </c>
      <c r="O4" s="10">
        <v>308.41800000000001</v>
      </c>
      <c r="P4" s="10">
        <f>RT!J3:J4</f>
        <v>97.727900000000005</v>
      </c>
      <c r="Q4" s="10">
        <f>RT!K4</f>
        <v>421.32799999999997</v>
      </c>
      <c r="R4" s="11">
        <v>80.4636</v>
      </c>
      <c r="S4" s="11">
        <v>396.10300000000001</v>
      </c>
      <c r="T4" s="11">
        <v>33.451999999999998</v>
      </c>
      <c r="U4" s="11">
        <v>316.52800000000002</v>
      </c>
      <c r="V4" s="12">
        <v>26.313300000000002</v>
      </c>
      <c r="W4" s="12">
        <v>413.66300000000001</v>
      </c>
      <c r="X4" s="13">
        <v>27.1921</v>
      </c>
      <c r="Y4" s="13">
        <v>372.35599999999999</v>
      </c>
      <c r="Z4" s="13">
        <v>62.961500000000001</v>
      </c>
      <c r="AA4" s="13">
        <v>397.90800000000002</v>
      </c>
      <c r="AB4" s="14">
        <v>68.721900000000005</v>
      </c>
      <c r="AC4" s="14">
        <v>394.57499999999999</v>
      </c>
      <c r="AD4" s="14">
        <v>36.644199999999998</v>
      </c>
      <c r="AE4" s="14">
        <v>410.56900000000002</v>
      </c>
      <c r="AF4" s="14">
        <v>72.242800000000003</v>
      </c>
      <c r="AG4" s="33">
        <v>448.399</v>
      </c>
      <c r="AH4" s="34">
        <v>86.446200000000005</v>
      </c>
      <c r="AI4" s="34">
        <v>391.13</v>
      </c>
    </row>
    <row r="5" spans="1:35" x14ac:dyDescent="0.2">
      <c r="A5">
        <v>3</v>
      </c>
      <c r="B5">
        <v>72.412300000000002</v>
      </c>
      <c r="C5">
        <v>516.61199999999997</v>
      </c>
      <c r="D5">
        <v>51.560200000000002</v>
      </c>
      <c r="E5">
        <v>260.84699999999998</v>
      </c>
      <c r="F5" s="9">
        <v>11.4331</v>
      </c>
      <c r="G5" s="9">
        <v>391.13</v>
      </c>
      <c r="H5" s="9">
        <v>31.4437</v>
      </c>
      <c r="I5" s="9">
        <v>375.9</v>
      </c>
      <c r="J5" s="9">
        <f>RT!F5</f>
        <v>96.837800000000001</v>
      </c>
      <c r="K5" s="9">
        <f>RT!G5</f>
        <v>418.06700000000001</v>
      </c>
      <c r="L5" s="10">
        <v>22.702400000000001</v>
      </c>
      <c r="M5" s="10">
        <v>294.49200000000002</v>
      </c>
      <c r="N5" s="10">
        <v>19.575800000000001</v>
      </c>
      <c r="O5" s="10">
        <v>308.39299999999997</v>
      </c>
      <c r="P5" s="10">
        <f>RT!J4:J5</f>
        <v>92.526600000000002</v>
      </c>
      <c r="Q5" s="10">
        <f>RT!K5</f>
        <v>415.20800000000003</v>
      </c>
      <c r="R5" s="11">
        <v>76.721800000000002</v>
      </c>
      <c r="S5" s="11">
        <v>402.13900000000001</v>
      </c>
      <c r="T5" s="11">
        <v>23.670999999999999</v>
      </c>
      <c r="U5" s="11">
        <v>310.70800000000003</v>
      </c>
      <c r="V5" s="12">
        <v>24.869199999999999</v>
      </c>
      <c r="W5" s="12">
        <v>412.625</v>
      </c>
      <c r="X5" s="13">
        <v>28.990400000000001</v>
      </c>
      <c r="Y5" s="13">
        <v>367.76400000000001</v>
      </c>
      <c r="Z5" s="13">
        <v>59.3384</v>
      </c>
      <c r="AA5" s="13">
        <v>398.85500000000002</v>
      </c>
      <c r="AB5" s="14">
        <v>70.709400000000002</v>
      </c>
      <c r="AC5" s="14">
        <v>397.15199999999999</v>
      </c>
      <c r="AD5" s="14">
        <v>26.562100000000001</v>
      </c>
      <c r="AE5" s="14">
        <v>406.92399999999998</v>
      </c>
      <c r="AF5" s="14">
        <v>71.434899999999999</v>
      </c>
      <c r="AG5" s="33">
        <v>447.78100000000001</v>
      </c>
      <c r="AH5" s="34">
        <v>86.529300000000006</v>
      </c>
      <c r="AI5" s="34">
        <v>393.04599999999999</v>
      </c>
    </row>
    <row r="6" spans="1:35" x14ac:dyDescent="0.2">
      <c r="A6">
        <v>4</v>
      </c>
      <c r="B6">
        <v>90.781899999999993</v>
      </c>
      <c r="C6">
        <v>514.97699999999998</v>
      </c>
      <c r="D6">
        <v>52.287700000000001</v>
      </c>
      <c r="E6">
        <v>258.91800000000001</v>
      </c>
      <c r="F6" s="9">
        <v>9.5074000000000005</v>
      </c>
      <c r="G6" s="9">
        <v>393.04599999999999</v>
      </c>
      <c r="H6" s="9">
        <v>30.931999999999999</v>
      </c>
      <c r="I6" s="9">
        <v>367.07799999999997</v>
      </c>
      <c r="J6" s="9">
        <f>RT!F6</f>
        <v>98.417199999999994</v>
      </c>
      <c r="K6" s="9">
        <f>RT!G6</f>
        <v>420.40199999999999</v>
      </c>
      <c r="L6" s="10">
        <v>22.148800000000001</v>
      </c>
      <c r="M6" s="10">
        <v>288.16000000000003</v>
      </c>
      <c r="N6" s="10">
        <v>18.306000000000001</v>
      </c>
      <c r="O6" s="10">
        <v>311.411</v>
      </c>
      <c r="P6" s="10">
        <f>RT!J5:J6</f>
        <v>85.2483</v>
      </c>
      <c r="Q6" s="10">
        <f>RT!K6</f>
        <v>407.74599999999998</v>
      </c>
      <c r="R6" s="11">
        <v>74.779399999999995</v>
      </c>
      <c r="S6" s="11">
        <v>394.274</v>
      </c>
      <c r="T6" s="11">
        <v>24.222200000000001</v>
      </c>
      <c r="U6" s="11">
        <v>310.95699999999999</v>
      </c>
      <c r="V6" s="12">
        <v>45.185899999999997</v>
      </c>
      <c r="W6" s="12">
        <v>411.58800000000002</v>
      </c>
      <c r="X6" s="13">
        <v>34.639000000000003</v>
      </c>
      <c r="Y6" s="13">
        <v>365.084</v>
      </c>
      <c r="Z6" s="13">
        <v>52.131</v>
      </c>
      <c r="AA6" s="13">
        <v>398.14600000000002</v>
      </c>
      <c r="AB6" s="14">
        <v>69.022999999999996</v>
      </c>
      <c r="AC6" s="14">
        <v>399.548</v>
      </c>
      <c r="AD6" s="14">
        <v>35.730499999999999</v>
      </c>
      <c r="AE6" s="14">
        <v>407.53699999999998</v>
      </c>
      <c r="AF6" s="14">
        <v>65.644199999999998</v>
      </c>
      <c r="AG6" s="33">
        <v>447.16199999999998</v>
      </c>
      <c r="AH6" s="34">
        <v>88.893299999999996</v>
      </c>
      <c r="AI6" s="34">
        <v>399.30200000000002</v>
      </c>
    </row>
    <row r="7" spans="1:35" x14ac:dyDescent="0.2">
      <c r="A7">
        <v>5</v>
      </c>
      <c r="B7">
        <v>74.115799999999993</v>
      </c>
      <c r="C7">
        <v>512.05200000000002</v>
      </c>
      <c r="D7">
        <v>52.561799999999998</v>
      </c>
      <c r="E7">
        <v>260.584</v>
      </c>
      <c r="F7" s="9">
        <v>17.015699999999999</v>
      </c>
      <c r="G7" s="9">
        <v>399.30200000000002</v>
      </c>
      <c r="H7" s="9">
        <v>30.5185</v>
      </c>
      <c r="I7" s="9">
        <v>365.24</v>
      </c>
      <c r="J7" s="9">
        <f>RT!F7</f>
        <v>101.2</v>
      </c>
      <c r="K7" s="9">
        <f>RT!G7</f>
        <v>422.738</v>
      </c>
      <c r="L7" s="10">
        <v>21.595199999999998</v>
      </c>
      <c r="M7" s="10">
        <v>280.87900000000002</v>
      </c>
      <c r="N7" s="10">
        <v>15.3659</v>
      </c>
      <c r="O7" s="10">
        <v>307.06599999999997</v>
      </c>
      <c r="P7" s="10">
        <f>RT!J6:J7</f>
        <v>83.695400000000006</v>
      </c>
      <c r="Q7" s="10">
        <f>RT!K7</f>
        <v>403.21699999999998</v>
      </c>
      <c r="R7" s="11">
        <v>111.675</v>
      </c>
      <c r="S7" s="11">
        <v>380.72199999999998</v>
      </c>
      <c r="T7" s="11">
        <v>24.672999999999998</v>
      </c>
      <c r="U7" s="11">
        <v>311.20499999999998</v>
      </c>
      <c r="V7" s="12">
        <v>29.597000000000001</v>
      </c>
      <c r="W7" s="12">
        <v>410.55</v>
      </c>
      <c r="X7" s="13">
        <v>38.614400000000003</v>
      </c>
      <c r="Y7" s="13">
        <v>363.21</v>
      </c>
      <c r="Z7" s="13">
        <v>56.840200000000003</v>
      </c>
      <c r="AA7" s="13">
        <v>404.35399999999998</v>
      </c>
      <c r="AB7" s="14">
        <v>67.471400000000003</v>
      </c>
      <c r="AC7" s="14">
        <v>414.858</v>
      </c>
      <c r="AD7" s="14">
        <v>41.063800000000001</v>
      </c>
      <c r="AE7" s="14">
        <v>408.57</v>
      </c>
      <c r="AF7" s="14">
        <v>67.041600000000003</v>
      </c>
      <c r="AG7" s="33">
        <v>446.54399999999998</v>
      </c>
      <c r="AH7" s="34">
        <v>88.125600000000006</v>
      </c>
      <c r="AI7" s="34">
        <v>402.49099999999999</v>
      </c>
    </row>
    <row r="8" spans="1:35" x14ac:dyDescent="0.2">
      <c r="A8">
        <v>6</v>
      </c>
      <c r="B8">
        <v>95.693299999999994</v>
      </c>
      <c r="C8">
        <v>517.77499999999998</v>
      </c>
      <c r="D8">
        <v>51.081099999999999</v>
      </c>
      <c r="E8">
        <v>267.68</v>
      </c>
      <c r="F8" s="9">
        <v>23.0962</v>
      </c>
      <c r="G8" s="9">
        <v>402.49099999999999</v>
      </c>
      <c r="H8" s="9">
        <v>35.845199999999998</v>
      </c>
      <c r="I8" s="9">
        <v>365.17899999999997</v>
      </c>
      <c r="J8" s="9">
        <f>RT!F8</f>
        <v>101.72199999999999</v>
      </c>
      <c r="K8" s="9">
        <f>RT!G8</f>
        <v>425.07400000000001</v>
      </c>
      <c r="L8" s="10">
        <v>21.041599999999999</v>
      </c>
      <c r="M8" s="10">
        <v>279.28500000000003</v>
      </c>
      <c r="N8" s="10">
        <v>10.766299999999999</v>
      </c>
      <c r="O8" s="10">
        <v>298.23</v>
      </c>
      <c r="P8" s="10">
        <f>RT!J7:J8</f>
        <v>86.700299999999999</v>
      </c>
      <c r="Q8" s="10">
        <f>RT!K8</f>
        <v>404.197</v>
      </c>
      <c r="R8" s="11">
        <v>144.95699999999999</v>
      </c>
      <c r="S8" s="11">
        <v>379.91199999999998</v>
      </c>
      <c r="T8" s="11">
        <v>28.265499999999999</v>
      </c>
      <c r="U8" s="11">
        <v>311.45400000000001</v>
      </c>
      <c r="V8" s="12">
        <v>26.0748</v>
      </c>
      <c r="W8" s="12">
        <v>409.51299999999998</v>
      </c>
      <c r="X8" s="13">
        <v>29.074400000000001</v>
      </c>
      <c r="Y8" s="13">
        <v>357.94799999999998</v>
      </c>
      <c r="Z8" s="13">
        <v>80.235299999999995</v>
      </c>
      <c r="AA8" s="13">
        <v>397.54199999999997</v>
      </c>
      <c r="AB8" s="14">
        <v>62.976799999999997</v>
      </c>
      <c r="AC8" s="14">
        <v>486.654</v>
      </c>
      <c r="AD8" s="14">
        <v>38.8035</v>
      </c>
      <c r="AE8" s="14">
        <v>409.60399999999998</v>
      </c>
      <c r="AF8" s="14">
        <v>93.307299999999998</v>
      </c>
      <c r="AG8" s="33">
        <v>445.92500000000001</v>
      </c>
      <c r="AH8" s="34">
        <v>88.233900000000006</v>
      </c>
      <c r="AI8" s="34">
        <v>392.74900000000002</v>
      </c>
    </row>
    <row r="9" spans="1:35" x14ac:dyDescent="0.2">
      <c r="A9">
        <v>7</v>
      </c>
      <c r="B9">
        <v>75.086299999999994</v>
      </c>
      <c r="C9">
        <v>523.69899999999996</v>
      </c>
      <c r="D9">
        <v>62.249000000000002</v>
      </c>
      <c r="E9">
        <v>272.46699999999998</v>
      </c>
      <c r="F9" s="9">
        <v>24.315999999999999</v>
      </c>
      <c r="G9" s="9">
        <v>392.74900000000002</v>
      </c>
      <c r="H9" s="9">
        <v>32.830500000000001</v>
      </c>
      <c r="I9" s="9">
        <v>344.20699999999999</v>
      </c>
      <c r="J9" s="9">
        <f>RT!F9</f>
        <v>102.24299999999999</v>
      </c>
      <c r="K9" s="9">
        <f>RT!G9</f>
        <v>408.42</v>
      </c>
      <c r="L9" s="10">
        <v>20.488</v>
      </c>
      <c r="M9" s="10">
        <v>277.721</v>
      </c>
      <c r="N9" s="10">
        <v>11.179500000000001</v>
      </c>
      <c r="O9" s="10">
        <v>292.54599999999999</v>
      </c>
      <c r="P9" s="10">
        <f>RT!J8:J9</f>
        <v>84.089799999999997</v>
      </c>
      <c r="Q9" s="10">
        <f>RT!K9</f>
        <v>405.17599999999999</v>
      </c>
      <c r="R9" s="11">
        <v>90.699399999999997</v>
      </c>
      <c r="S9" s="11">
        <v>378.733</v>
      </c>
      <c r="T9" s="11">
        <v>28.396000000000001</v>
      </c>
      <c r="U9" s="11">
        <v>311.70299999999997</v>
      </c>
      <c r="V9" s="12">
        <v>23.901399999999999</v>
      </c>
      <c r="W9" s="12">
        <v>408.476</v>
      </c>
      <c r="X9" s="13">
        <v>28.359400000000001</v>
      </c>
      <c r="Y9" s="13">
        <v>351.399</v>
      </c>
      <c r="Z9" s="13">
        <v>57.704900000000002</v>
      </c>
      <c r="AA9" s="13">
        <v>396.91500000000002</v>
      </c>
      <c r="AB9" s="14">
        <v>73.1922</v>
      </c>
      <c r="AC9" s="14">
        <v>501.76100000000002</v>
      </c>
      <c r="AD9" s="14">
        <v>42.407400000000003</v>
      </c>
      <c r="AE9" s="14">
        <v>410.637</v>
      </c>
      <c r="AF9" s="14">
        <v>108.809</v>
      </c>
      <c r="AG9" s="33">
        <v>445.30599999999998</v>
      </c>
      <c r="AH9" s="34">
        <v>88.342200000000005</v>
      </c>
      <c r="AI9" s="34">
        <v>381.91300000000001</v>
      </c>
    </row>
    <row r="10" spans="1:35" x14ac:dyDescent="0.2">
      <c r="A10">
        <v>8</v>
      </c>
      <c r="B10">
        <v>59.072299999999998</v>
      </c>
      <c r="C10">
        <v>525.79100000000005</v>
      </c>
      <c r="D10">
        <v>56.358800000000002</v>
      </c>
      <c r="E10">
        <v>275.95499999999998</v>
      </c>
      <c r="F10" s="9">
        <v>21.685300000000002</v>
      </c>
      <c r="G10" s="9">
        <v>388.13600000000002</v>
      </c>
      <c r="H10" s="9">
        <v>34.684899999999999</v>
      </c>
      <c r="I10" s="9">
        <v>334.91199999999998</v>
      </c>
      <c r="J10" s="9">
        <f>RT!F10</f>
        <v>102.764</v>
      </c>
      <c r="K10" s="9">
        <f>RT!G10</f>
        <v>398.62099999999998</v>
      </c>
      <c r="L10" s="10">
        <v>19.9344</v>
      </c>
      <c r="M10" s="10">
        <v>273.48</v>
      </c>
      <c r="N10" s="10">
        <v>11.612299999999999</v>
      </c>
      <c r="O10" s="10">
        <v>297.07400000000001</v>
      </c>
      <c r="P10" s="10">
        <f>RT!J9:J10</f>
        <v>90.8309</v>
      </c>
      <c r="Q10" s="10">
        <f>RT!K10</f>
        <v>406.15600000000001</v>
      </c>
      <c r="R10" s="11">
        <v>88.171000000000006</v>
      </c>
      <c r="S10" s="11">
        <v>376.601</v>
      </c>
      <c r="T10" s="11">
        <v>28.526499999999999</v>
      </c>
      <c r="U10" s="11">
        <v>311.95100000000002</v>
      </c>
      <c r="V10" s="12">
        <v>27.835599999999999</v>
      </c>
      <c r="W10" s="12">
        <v>407.43799999999999</v>
      </c>
      <c r="X10" s="13">
        <v>29.177399999999999</v>
      </c>
      <c r="Y10" s="13">
        <v>348.95699999999999</v>
      </c>
      <c r="Z10" s="13">
        <v>49.378100000000003</v>
      </c>
      <c r="AA10" s="13">
        <v>397.24799999999999</v>
      </c>
      <c r="AB10" s="14">
        <v>70.305400000000006</v>
      </c>
      <c r="AC10" s="14">
        <v>453.63299999999998</v>
      </c>
      <c r="AD10" s="14">
        <v>45.77</v>
      </c>
      <c r="AE10" s="14">
        <v>411.67099999999999</v>
      </c>
      <c r="AF10" s="14">
        <v>74.976600000000005</v>
      </c>
      <c r="AG10" s="33">
        <v>444.68799999999999</v>
      </c>
      <c r="AH10" s="34">
        <v>88.450500000000005</v>
      </c>
      <c r="AI10" s="34">
        <v>381.16800000000001</v>
      </c>
    </row>
    <row r="11" spans="1:35" x14ac:dyDescent="0.2">
      <c r="A11">
        <v>9</v>
      </c>
      <c r="B11">
        <v>59.838999999999999</v>
      </c>
      <c r="C11">
        <v>518.77</v>
      </c>
      <c r="D11">
        <v>50.790399999999998</v>
      </c>
      <c r="E11">
        <v>280.62200000000001</v>
      </c>
      <c r="F11" s="9">
        <v>15.485300000000001</v>
      </c>
      <c r="G11" s="9">
        <v>400.14299999999997</v>
      </c>
      <c r="H11" s="9">
        <v>35.211300000000001</v>
      </c>
      <c r="I11" s="9">
        <v>328.96800000000002</v>
      </c>
      <c r="J11" s="9">
        <f>RT!F11</f>
        <v>103.285</v>
      </c>
      <c r="K11" s="9">
        <f>RT!G11</f>
        <v>409.45600000000002</v>
      </c>
      <c r="L11" s="10">
        <v>19.380800000000001</v>
      </c>
      <c r="M11" s="10">
        <v>278.84899999999999</v>
      </c>
      <c r="N11" s="10">
        <v>13.426</v>
      </c>
      <c r="O11" s="10">
        <v>300.37400000000002</v>
      </c>
      <c r="P11" s="10">
        <f>RT!J10:J11</f>
        <v>87.293199999999999</v>
      </c>
      <c r="Q11" s="10">
        <f>RT!K11</f>
        <v>407.13499999999999</v>
      </c>
      <c r="R11" s="11">
        <v>88.103099999999998</v>
      </c>
      <c r="S11" s="11">
        <v>374.02600000000001</v>
      </c>
      <c r="T11" s="11">
        <v>28.657</v>
      </c>
      <c r="U11" s="11">
        <v>312.2</v>
      </c>
      <c r="V11" s="12">
        <v>48.092799999999997</v>
      </c>
      <c r="W11" s="12">
        <v>407.89400000000001</v>
      </c>
      <c r="X11" s="13">
        <v>31.464099999999998</v>
      </c>
      <c r="Y11" s="13">
        <v>349.197</v>
      </c>
      <c r="Z11" s="13">
        <v>45.678199999999997</v>
      </c>
      <c r="AA11" s="13">
        <v>397.58199999999999</v>
      </c>
      <c r="AB11" s="14">
        <v>69.212900000000005</v>
      </c>
      <c r="AC11" s="14">
        <v>445.28199999999998</v>
      </c>
      <c r="AD11" s="14">
        <v>38.055399999999999</v>
      </c>
      <c r="AE11" s="14">
        <v>412.70400000000001</v>
      </c>
      <c r="AF11" s="14">
        <v>61.475499999999997</v>
      </c>
      <c r="AG11" s="33">
        <v>444.06900000000002</v>
      </c>
      <c r="AH11" s="34">
        <v>88.558899999999994</v>
      </c>
      <c r="AI11" s="34">
        <v>380.423</v>
      </c>
    </row>
    <row r="12" spans="1:35" x14ac:dyDescent="0.2">
      <c r="A12">
        <v>10</v>
      </c>
      <c r="B12">
        <v>65.133799999999994</v>
      </c>
      <c r="C12">
        <v>509.41800000000001</v>
      </c>
      <c r="D12">
        <v>43.207099999999997</v>
      </c>
      <c r="E12">
        <v>284.05599999999998</v>
      </c>
      <c r="F12" s="9">
        <v>12.266500000000001</v>
      </c>
      <c r="G12" s="9">
        <v>405.28500000000003</v>
      </c>
      <c r="H12" s="9">
        <v>38.1967</v>
      </c>
      <c r="I12" s="9">
        <v>333.649</v>
      </c>
      <c r="J12" s="9">
        <f>RT!F12</f>
        <v>103.807</v>
      </c>
      <c r="K12" s="9">
        <f>RT!G12</f>
        <v>420.78100000000001</v>
      </c>
      <c r="L12" s="10">
        <v>18.827200000000001</v>
      </c>
      <c r="M12" s="10">
        <v>277.49400000000003</v>
      </c>
      <c r="N12" s="10">
        <v>17.6815</v>
      </c>
      <c r="O12" s="10">
        <v>301.15699999999998</v>
      </c>
      <c r="P12" s="10">
        <f>RT!J11:J12</f>
        <v>85.034899999999993</v>
      </c>
      <c r="Q12" s="10">
        <f>RT!K12</f>
        <v>408.11500000000001</v>
      </c>
      <c r="R12" s="11">
        <v>83.952600000000004</v>
      </c>
      <c r="S12" s="11">
        <v>373.63200000000001</v>
      </c>
      <c r="T12" s="11">
        <v>28.787500000000001</v>
      </c>
      <c r="U12" s="11">
        <v>312.44799999999998</v>
      </c>
      <c r="V12" s="12">
        <v>52.3508</v>
      </c>
      <c r="W12" s="12">
        <v>408.35</v>
      </c>
      <c r="X12" s="13">
        <v>37.292099999999998</v>
      </c>
      <c r="Y12" s="13">
        <v>350.04899999999998</v>
      </c>
      <c r="Z12" s="13">
        <v>44.393799999999999</v>
      </c>
      <c r="AA12" s="13">
        <v>397.91500000000002</v>
      </c>
      <c r="AB12" s="14">
        <v>72.334400000000002</v>
      </c>
      <c r="AC12" s="14">
        <v>440.98200000000003</v>
      </c>
      <c r="AD12" s="14">
        <v>31.009899999999998</v>
      </c>
      <c r="AE12" s="14">
        <v>413.738</v>
      </c>
      <c r="AF12" s="14">
        <v>66.872500000000002</v>
      </c>
      <c r="AG12" s="33">
        <v>443.45</v>
      </c>
      <c r="AH12" s="34">
        <v>88.667199999999994</v>
      </c>
      <c r="AI12" s="34">
        <v>379.67899999999997</v>
      </c>
    </row>
    <row r="13" spans="1:35" x14ac:dyDescent="0.2">
      <c r="A13">
        <v>11</v>
      </c>
      <c r="B13">
        <v>71.081800000000001</v>
      </c>
      <c r="C13">
        <v>506.26100000000002</v>
      </c>
      <c r="D13">
        <v>41.925400000000003</v>
      </c>
      <c r="E13">
        <v>290.01600000000002</v>
      </c>
      <c r="F13" s="9">
        <v>10.4093</v>
      </c>
      <c r="G13" s="9">
        <v>416.87900000000002</v>
      </c>
      <c r="H13" s="9">
        <v>38.33</v>
      </c>
      <c r="I13" s="9">
        <v>335.786</v>
      </c>
      <c r="J13" s="9">
        <f>RT!F13</f>
        <v>104.328</v>
      </c>
      <c r="K13" s="9">
        <f>RT!G13</f>
        <v>442.47500000000002</v>
      </c>
      <c r="L13" s="10">
        <v>18.273599999999998</v>
      </c>
      <c r="M13" s="10">
        <v>284.892</v>
      </c>
      <c r="N13" s="10">
        <v>26.762699999999999</v>
      </c>
      <c r="O13" s="10">
        <v>301.779</v>
      </c>
      <c r="P13" s="10">
        <f>RT!J12:J13</f>
        <v>95.232299999999995</v>
      </c>
      <c r="Q13" s="10">
        <f>RT!K13</f>
        <v>409.09500000000003</v>
      </c>
      <c r="R13" s="11">
        <v>77.3977</v>
      </c>
      <c r="S13" s="11">
        <v>374.73599999999999</v>
      </c>
      <c r="T13" s="11">
        <v>28.917999999999999</v>
      </c>
      <c r="U13" s="11">
        <v>312.697</v>
      </c>
      <c r="V13" s="12">
        <v>42.954300000000003</v>
      </c>
      <c r="W13" s="12">
        <v>408.80599999999998</v>
      </c>
      <c r="X13" s="13">
        <v>39.226399999999998</v>
      </c>
      <c r="Y13" s="13">
        <v>350.90100000000001</v>
      </c>
      <c r="Z13" s="13">
        <v>47.254199999999997</v>
      </c>
      <c r="AA13" s="13">
        <v>398.24799999999999</v>
      </c>
      <c r="AB13" s="14">
        <v>75.363299999999995</v>
      </c>
      <c r="AC13" s="14">
        <v>436.53500000000003</v>
      </c>
      <c r="AD13" s="14">
        <v>31.514500000000002</v>
      </c>
      <c r="AE13" s="14">
        <v>414.77199999999999</v>
      </c>
      <c r="AF13" s="14">
        <v>71.961500000000001</v>
      </c>
      <c r="AG13" s="33">
        <v>442.83199999999999</v>
      </c>
      <c r="AH13" s="34">
        <v>88.775499999999994</v>
      </c>
      <c r="AI13" s="34">
        <v>378.93400000000003</v>
      </c>
    </row>
    <row r="14" spans="1:35" x14ac:dyDescent="0.2">
      <c r="A14">
        <v>12</v>
      </c>
      <c r="B14">
        <v>78.123999999999995</v>
      </c>
      <c r="C14">
        <v>504.91</v>
      </c>
      <c r="D14">
        <v>37.803199999999997</v>
      </c>
      <c r="E14">
        <v>296.15899999999999</v>
      </c>
      <c r="F14" s="9">
        <v>12.044700000000001</v>
      </c>
      <c r="G14" s="9">
        <v>423.40300000000002</v>
      </c>
      <c r="H14" s="9">
        <v>39.840000000000003</v>
      </c>
      <c r="I14" s="9">
        <v>348.73</v>
      </c>
      <c r="J14" s="9">
        <f>RT!F14</f>
        <v>104.849</v>
      </c>
      <c r="K14" s="9">
        <f>RT!G14</f>
        <v>454.04899999999998</v>
      </c>
      <c r="L14" s="10">
        <v>16.475100000000001</v>
      </c>
      <c r="M14" s="10">
        <v>286.61599999999999</v>
      </c>
      <c r="N14" s="10">
        <v>32.504899999999999</v>
      </c>
      <c r="O14" s="10">
        <v>302.40100000000001</v>
      </c>
      <c r="P14" s="10">
        <f>RT!J13:J14</f>
        <v>115.76600000000001</v>
      </c>
      <c r="Q14" s="10">
        <f>RT!K14</f>
        <v>410.07400000000001</v>
      </c>
      <c r="R14" s="11">
        <v>70.196200000000005</v>
      </c>
      <c r="S14" s="11">
        <v>375.839</v>
      </c>
      <c r="T14" s="11">
        <v>29.048500000000001</v>
      </c>
      <c r="U14" s="11">
        <v>312.94499999999999</v>
      </c>
      <c r="V14" s="12">
        <v>37.322299999999998</v>
      </c>
      <c r="W14" s="12">
        <v>409.26100000000002</v>
      </c>
      <c r="X14" s="13">
        <v>38.165900000000001</v>
      </c>
      <c r="Y14" s="13">
        <v>351.75299999999999</v>
      </c>
      <c r="Z14" s="13">
        <v>55.494700000000002</v>
      </c>
      <c r="AA14" s="13">
        <v>398.58199999999999</v>
      </c>
      <c r="AB14" s="14">
        <v>80.9953</v>
      </c>
      <c r="AC14" s="14">
        <v>437.68400000000003</v>
      </c>
      <c r="AD14" s="14">
        <v>36.7682</v>
      </c>
      <c r="AE14" s="14">
        <v>415.80500000000001</v>
      </c>
      <c r="AF14" s="14">
        <v>78.563699999999997</v>
      </c>
      <c r="AG14" s="33">
        <v>442.21300000000002</v>
      </c>
      <c r="AH14" s="34">
        <v>88.883799999999994</v>
      </c>
      <c r="AI14" s="34">
        <v>378.19</v>
      </c>
    </row>
    <row r="15" spans="1:35" x14ac:dyDescent="0.2">
      <c r="A15">
        <v>13</v>
      </c>
      <c r="B15">
        <v>72.7547</v>
      </c>
      <c r="C15">
        <v>513.49699999999996</v>
      </c>
      <c r="D15">
        <v>35.820999999999998</v>
      </c>
      <c r="E15">
        <v>294.858</v>
      </c>
      <c r="F15" s="9">
        <v>12.6129</v>
      </c>
      <c r="G15" s="9">
        <v>421.41800000000001</v>
      </c>
      <c r="H15" s="9">
        <v>42.0563</v>
      </c>
      <c r="I15" s="9">
        <v>359.78899999999999</v>
      </c>
      <c r="J15" s="9">
        <f>RT!F15</f>
        <v>105.37</v>
      </c>
      <c r="K15" s="9">
        <f>RT!G15</f>
        <v>455.11</v>
      </c>
      <c r="L15" s="10">
        <v>14.4282</v>
      </c>
      <c r="M15" s="10">
        <v>298.72699999999998</v>
      </c>
      <c r="N15" s="10">
        <v>21.7317</v>
      </c>
      <c r="O15" s="10">
        <v>303.02300000000002</v>
      </c>
      <c r="P15" s="10">
        <f>RT!J14:J15</f>
        <v>142.482</v>
      </c>
      <c r="Q15" s="10">
        <f>RT!K15</f>
        <v>411.05399999999997</v>
      </c>
      <c r="R15" s="11">
        <v>68.468299999999999</v>
      </c>
      <c r="S15" s="11">
        <v>376.94299999999998</v>
      </c>
      <c r="T15" s="11">
        <v>27.3691</v>
      </c>
      <c r="U15" s="11">
        <v>313.19400000000002</v>
      </c>
      <c r="V15" s="12">
        <v>35.143099999999997</v>
      </c>
      <c r="W15" s="12">
        <v>409.71699999999998</v>
      </c>
      <c r="X15" s="13">
        <v>37.730699999999999</v>
      </c>
      <c r="Y15" s="13">
        <v>352.60500000000002</v>
      </c>
      <c r="Z15" s="13">
        <v>48.920299999999997</v>
      </c>
      <c r="AA15" s="13">
        <v>398.91500000000002</v>
      </c>
      <c r="AB15" s="14">
        <v>71.413600000000002</v>
      </c>
      <c r="AC15" s="14">
        <v>438.16399999999999</v>
      </c>
      <c r="AD15" s="14">
        <v>42.100499999999997</v>
      </c>
      <c r="AE15" s="14">
        <v>416.839</v>
      </c>
      <c r="AF15" s="14">
        <v>73.215699999999998</v>
      </c>
      <c r="AG15" s="33">
        <v>441.59500000000003</v>
      </c>
      <c r="AH15" s="34">
        <v>88.992099999999994</v>
      </c>
      <c r="AI15" s="34">
        <v>377.44499999999999</v>
      </c>
    </row>
    <row r="16" spans="1:35" x14ac:dyDescent="0.2">
      <c r="A16">
        <v>14</v>
      </c>
      <c r="B16">
        <v>74.820499999999996</v>
      </c>
      <c r="C16">
        <v>518.59500000000003</v>
      </c>
      <c r="D16">
        <v>35.534799999999997</v>
      </c>
      <c r="E16">
        <v>301.69799999999998</v>
      </c>
      <c r="F16" s="9">
        <v>12.3086</v>
      </c>
      <c r="G16" s="9">
        <v>418.26799999999997</v>
      </c>
      <c r="H16" s="9">
        <v>41.508499999999998</v>
      </c>
      <c r="I16" s="9">
        <v>357.29500000000002</v>
      </c>
      <c r="J16" s="9">
        <f>RT!F16</f>
        <v>105.892</v>
      </c>
      <c r="K16" s="9">
        <f>RT!G16</f>
        <v>447.22800000000001</v>
      </c>
      <c r="L16" s="10">
        <v>14.0503</v>
      </c>
      <c r="M16" s="10">
        <v>297.45999999999998</v>
      </c>
      <c r="N16" s="10">
        <v>15.901199999999999</v>
      </c>
      <c r="O16" s="10">
        <v>303.64499999999998</v>
      </c>
      <c r="P16" s="10">
        <f>RT!J15:J16</f>
        <v>102.038</v>
      </c>
      <c r="Q16" s="10">
        <f>RT!K16</f>
        <v>412.03300000000002</v>
      </c>
      <c r="R16" s="11">
        <v>71.250299999999996</v>
      </c>
      <c r="S16" s="11">
        <v>378.04599999999999</v>
      </c>
      <c r="T16" s="11">
        <v>28.642900000000001</v>
      </c>
      <c r="U16" s="11">
        <v>313.44299999999998</v>
      </c>
      <c r="V16" s="12">
        <v>33.592599999999997</v>
      </c>
      <c r="W16" s="12">
        <v>410.173</v>
      </c>
      <c r="X16" s="13">
        <v>35.582500000000003</v>
      </c>
      <c r="Y16" s="13">
        <v>353.45800000000003</v>
      </c>
      <c r="Z16" s="13">
        <v>56.816400000000002</v>
      </c>
      <c r="AA16" s="13">
        <v>399.24799999999999</v>
      </c>
      <c r="AB16" s="14">
        <v>66.001300000000001</v>
      </c>
      <c r="AC16" s="14">
        <v>435.988</v>
      </c>
      <c r="AD16" s="14">
        <v>43.853700000000003</v>
      </c>
      <c r="AE16" s="14">
        <v>417.87200000000001</v>
      </c>
      <c r="AF16" s="14">
        <v>76.675200000000004</v>
      </c>
      <c r="AG16" s="33">
        <v>440.976</v>
      </c>
      <c r="AH16" s="34">
        <v>89.100399999999993</v>
      </c>
      <c r="AI16" s="34">
        <v>376.70100000000002</v>
      </c>
    </row>
    <row r="17" spans="1:35" x14ac:dyDescent="0.2">
      <c r="A17">
        <v>15</v>
      </c>
      <c r="B17">
        <v>69.881900000000002</v>
      </c>
      <c r="C17">
        <v>514.96500000000003</v>
      </c>
      <c r="D17">
        <v>35.262</v>
      </c>
      <c r="E17">
        <v>311.13299999999998</v>
      </c>
      <c r="F17" s="9">
        <v>12.8733</v>
      </c>
      <c r="G17" s="9">
        <v>414.61200000000002</v>
      </c>
      <c r="H17" s="9">
        <v>43.0989</v>
      </c>
      <c r="I17" s="9">
        <v>367.25599999999997</v>
      </c>
      <c r="J17" s="9">
        <f>RT!F17</f>
        <v>106.413</v>
      </c>
      <c r="K17" s="9">
        <f>RT!G17</f>
        <v>434.79599999999999</v>
      </c>
      <c r="L17" s="10">
        <v>13.876099999999999</v>
      </c>
      <c r="M17" s="10">
        <v>297.339</v>
      </c>
      <c r="N17" s="10">
        <v>14.0519</v>
      </c>
      <c r="O17" s="10">
        <v>304.26600000000002</v>
      </c>
      <c r="P17" s="10">
        <f>RT!J16:J17</f>
        <v>86.022000000000006</v>
      </c>
      <c r="Q17" s="10">
        <f>RT!K17</f>
        <v>413.01299999999998</v>
      </c>
      <c r="R17" s="11">
        <v>81.3245</v>
      </c>
      <c r="S17" s="11">
        <v>379.15</v>
      </c>
      <c r="T17" s="11">
        <v>24.2849</v>
      </c>
      <c r="U17" s="11">
        <v>313.69099999999997</v>
      </c>
      <c r="V17" s="12">
        <v>33.496000000000002</v>
      </c>
      <c r="W17" s="12">
        <v>410.62900000000002</v>
      </c>
      <c r="X17" s="13">
        <v>33.929699999999997</v>
      </c>
      <c r="Y17" s="13">
        <v>354.31</v>
      </c>
      <c r="Z17" s="13">
        <v>63.019799999999996</v>
      </c>
      <c r="AA17" s="13">
        <v>397.88900000000001</v>
      </c>
      <c r="AB17" s="14">
        <v>63.803899999999999</v>
      </c>
      <c r="AC17" s="14">
        <v>433.21600000000001</v>
      </c>
      <c r="AD17" s="14">
        <v>44.223399999999998</v>
      </c>
      <c r="AE17" s="14">
        <v>418.90600000000001</v>
      </c>
      <c r="AF17" s="14">
        <v>71.376599999999996</v>
      </c>
      <c r="AG17" s="33">
        <v>440.35700000000003</v>
      </c>
      <c r="AH17" s="34">
        <v>89.208799999999997</v>
      </c>
      <c r="AI17" s="34">
        <v>375.95600000000002</v>
      </c>
    </row>
    <row r="18" spans="1:35" x14ac:dyDescent="0.2">
      <c r="A18">
        <v>16</v>
      </c>
      <c r="B18">
        <v>63.0075</v>
      </c>
      <c r="C18">
        <v>517.18299999999999</v>
      </c>
      <c r="D18">
        <v>36.133600000000001</v>
      </c>
      <c r="E18">
        <v>316.02100000000002</v>
      </c>
      <c r="F18" s="9">
        <v>12.8133</v>
      </c>
      <c r="G18" s="9">
        <v>406.06299999999999</v>
      </c>
      <c r="H18" s="9">
        <v>45.386899999999997</v>
      </c>
      <c r="I18" s="9">
        <v>363.62</v>
      </c>
      <c r="J18" s="9">
        <f>RT!F18</f>
        <v>106.934</v>
      </c>
      <c r="K18" s="9">
        <f>RT!G18</f>
        <v>432.709</v>
      </c>
      <c r="L18" s="10">
        <v>15.424899999999999</v>
      </c>
      <c r="M18" s="10">
        <v>297.09500000000003</v>
      </c>
      <c r="N18" s="10">
        <v>19.0213</v>
      </c>
      <c r="O18" s="10">
        <v>304.88799999999998</v>
      </c>
      <c r="P18" s="10">
        <f>RT!J17:J18</f>
        <v>82.848299999999995</v>
      </c>
      <c r="Q18" s="10">
        <f>RT!K18</f>
        <v>413.99299999999999</v>
      </c>
      <c r="R18" s="11">
        <v>83.347300000000004</v>
      </c>
      <c r="S18" s="11">
        <v>380.25299999999999</v>
      </c>
      <c r="T18" s="11">
        <v>40.0319</v>
      </c>
      <c r="U18" s="11">
        <v>313.94</v>
      </c>
      <c r="V18" s="12">
        <v>31.366199999999999</v>
      </c>
      <c r="W18" s="12">
        <v>411.08499999999998</v>
      </c>
      <c r="X18" s="13">
        <v>33.463999999999999</v>
      </c>
      <c r="Y18" s="13">
        <v>355.16199999999998</v>
      </c>
      <c r="Z18" s="13">
        <v>71.187799999999996</v>
      </c>
      <c r="AA18" s="13">
        <v>398.24700000000001</v>
      </c>
      <c r="AB18" s="14">
        <v>64.112200000000001</v>
      </c>
      <c r="AC18" s="14">
        <v>430.02600000000001</v>
      </c>
      <c r="AD18" s="14">
        <v>49.778100000000002</v>
      </c>
      <c r="AE18" s="14">
        <v>419.93900000000002</v>
      </c>
      <c r="AF18" s="14">
        <v>72.288300000000007</v>
      </c>
      <c r="AG18" s="33">
        <v>439.73899999999998</v>
      </c>
      <c r="AH18" s="34">
        <v>89.317099999999996</v>
      </c>
      <c r="AI18" s="34">
        <v>375.21199999999999</v>
      </c>
    </row>
    <row r="19" spans="1:35" x14ac:dyDescent="0.2">
      <c r="A19">
        <v>17</v>
      </c>
      <c r="B19">
        <v>56.262500000000003</v>
      </c>
      <c r="C19">
        <v>513.15099999999995</v>
      </c>
      <c r="D19">
        <v>38.881300000000003</v>
      </c>
      <c r="E19">
        <v>325.58800000000002</v>
      </c>
      <c r="F19" s="9">
        <v>14.8096</v>
      </c>
      <c r="G19" s="9">
        <v>399.726</v>
      </c>
      <c r="H19" s="9">
        <v>48.855200000000004</v>
      </c>
      <c r="I19" s="9">
        <v>360.53300000000002</v>
      </c>
      <c r="J19" s="9">
        <f>RT!F19</f>
        <v>107.455</v>
      </c>
      <c r="K19" s="9">
        <f>RT!G19</f>
        <v>444.54899999999998</v>
      </c>
      <c r="L19" s="10">
        <v>19.209499999999998</v>
      </c>
      <c r="M19" s="10">
        <v>292.43799999999999</v>
      </c>
      <c r="N19" s="10">
        <v>18.2377</v>
      </c>
      <c r="O19" s="10">
        <v>305.51</v>
      </c>
      <c r="P19" s="10">
        <f>RT!J18:J19</f>
        <v>85.707499999999996</v>
      </c>
      <c r="Q19" s="10">
        <f>RT!K19</f>
        <v>414.97199999999998</v>
      </c>
      <c r="R19" s="11">
        <v>86.838899999999995</v>
      </c>
      <c r="S19" s="11">
        <v>381.35700000000003</v>
      </c>
      <c r="T19" s="11">
        <v>26.5748</v>
      </c>
      <c r="U19" s="11">
        <v>314.18799999999999</v>
      </c>
      <c r="V19" s="12">
        <v>32.765900000000002</v>
      </c>
      <c r="W19" s="12">
        <v>411.541</v>
      </c>
      <c r="X19" s="13">
        <v>33.915100000000002</v>
      </c>
      <c r="Y19" s="13">
        <v>356.01400000000001</v>
      </c>
      <c r="Z19" s="13">
        <v>65.796199999999999</v>
      </c>
      <c r="AA19" s="13">
        <v>398.60500000000002</v>
      </c>
      <c r="AB19" s="14">
        <v>86.064300000000003</v>
      </c>
      <c r="AC19" s="14">
        <v>429.17200000000003</v>
      </c>
      <c r="AD19" s="14">
        <v>56.577199999999998</v>
      </c>
      <c r="AE19" s="14">
        <v>420.97300000000001</v>
      </c>
      <c r="AF19" s="14">
        <v>82.895499999999998</v>
      </c>
      <c r="AG19" s="33">
        <v>439.12</v>
      </c>
      <c r="AH19" s="34">
        <v>89.425399999999996</v>
      </c>
      <c r="AI19" s="34">
        <v>374.46699999999998</v>
      </c>
    </row>
    <row r="20" spans="1:35" x14ac:dyDescent="0.2">
      <c r="A20">
        <v>18</v>
      </c>
      <c r="B20">
        <v>56.597999999999999</v>
      </c>
      <c r="C20">
        <v>513.04700000000003</v>
      </c>
      <c r="D20">
        <v>39.2273</v>
      </c>
      <c r="E20">
        <v>318.86</v>
      </c>
      <c r="F20" s="9">
        <v>10.251799999999999</v>
      </c>
      <c r="G20" s="9">
        <v>400.66199999999998</v>
      </c>
      <c r="H20" s="9">
        <v>50.2759</v>
      </c>
      <c r="I20" s="9">
        <v>356.108</v>
      </c>
      <c r="J20" s="9">
        <f>RT!F20</f>
        <v>107.977</v>
      </c>
      <c r="K20" s="9">
        <f>RT!G20</f>
        <v>413.05399999999997</v>
      </c>
      <c r="L20" s="10">
        <v>22.146100000000001</v>
      </c>
      <c r="M20" s="10">
        <v>278.92200000000003</v>
      </c>
      <c r="N20" s="10">
        <v>13.85</v>
      </c>
      <c r="O20" s="10">
        <v>306.13200000000001</v>
      </c>
      <c r="P20" s="10">
        <f>RT!J19:J20</f>
        <v>92.343699999999998</v>
      </c>
      <c r="Q20" s="10">
        <f>RT!K20</f>
        <v>415.952</v>
      </c>
      <c r="R20" s="11">
        <v>89.712299999999999</v>
      </c>
      <c r="S20" s="11">
        <v>382.46</v>
      </c>
      <c r="T20" s="11">
        <v>24.0595</v>
      </c>
      <c r="U20" s="11">
        <v>314.43700000000001</v>
      </c>
      <c r="V20" s="12">
        <v>33.572400000000002</v>
      </c>
      <c r="W20" s="12">
        <v>411.99700000000001</v>
      </c>
      <c r="X20" s="13">
        <v>33.312899999999999</v>
      </c>
      <c r="Y20" s="13">
        <v>356.86599999999999</v>
      </c>
      <c r="Z20" s="13">
        <v>56.391199999999998</v>
      </c>
      <c r="AA20" s="13">
        <v>398.96300000000002</v>
      </c>
      <c r="AB20" s="14">
        <v>100.367</v>
      </c>
      <c r="AC20" s="14">
        <v>432.85899999999998</v>
      </c>
      <c r="AD20" s="14">
        <v>55.167900000000003</v>
      </c>
      <c r="AE20" s="14">
        <v>422.00599999999997</v>
      </c>
      <c r="AF20" s="14">
        <v>92.349500000000006</v>
      </c>
      <c r="AG20" s="33">
        <v>438.50099999999998</v>
      </c>
      <c r="AH20" s="34">
        <v>89.533699999999996</v>
      </c>
      <c r="AI20" s="34">
        <v>373.72199999999998</v>
      </c>
    </row>
    <row r="21" spans="1:35" x14ac:dyDescent="0.2">
      <c r="A21">
        <v>19</v>
      </c>
      <c r="B21">
        <v>57.589199999999998</v>
      </c>
      <c r="C21">
        <v>507.149</v>
      </c>
      <c r="D21">
        <v>38.213200000000001</v>
      </c>
      <c r="E21">
        <v>313.82100000000003</v>
      </c>
      <c r="F21" s="9">
        <v>8.9661000000000008</v>
      </c>
      <c r="G21" s="9">
        <v>391.18099999999998</v>
      </c>
      <c r="H21" s="9">
        <v>47.158700000000003</v>
      </c>
      <c r="I21" s="9">
        <v>356.31599999999997</v>
      </c>
      <c r="J21" s="9">
        <f>RT!F21</f>
        <v>108.498</v>
      </c>
      <c r="K21" s="9">
        <f>RT!G21</f>
        <v>397.38799999999998</v>
      </c>
      <c r="L21" s="10">
        <v>21.670200000000001</v>
      </c>
      <c r="M21" s="10">
        <v>268.988</v>
      </c>
      <c r="N21" s="10">
        <v>12.8439</v>
      </c>
      <c r="O21" s="10">
        <v>306.75400000000002</v>
      </c>
      <c r="P21" s="10">
        <f>RT!J20:J21</f>
        <v>89.027299999999997</v>
      </c>
      <c r="Q21" s="10">
        <f>RT!K21</f>
        <v>416.93099999999998</v>
      </c>
      <c r="R21" s="11">
        <v>85.403099999999995</v>
      </c>
      <c r="S21" s="11">
        <v>383.56400000000002</v>
      </c>
      <c r="T21" s="11">
        <v>25.856000000000002</v>
      </c>
      <c r="U21" s="11">
        <v>314.685</v>
      </c>
      <c r="V21" s="12">
        <v>38.588700000000003</v>
      </c>
      <c r="W21" s="12">
        <v>412.452</v>
      </c>
      <c r="X21" s="13">
        <v>33.148400000000002</v>
      </c>
      <c r="Y21" s="13">
        <v>357.71800000000002</v>
      </c>
      <c r="Z21" s="13">
        <v>51.906599999999997</v>
      </c>
      <c r="AA21" s="13">
        <v>399.32100000000003</v>
      </c>
      <c r="AB21" s="14">
        <v>73.942300000000003</v>
      </c>
      <c r="AC21" s="14">
        <v>417.80700000000002</v>
      </c>
      <c r="AD21" s="14">
        <v>51.862200000000001</v>
      </c>
      <c r="AE21" s="14">
        <v>423.04</v>
      </c>
      <c r="AF21" s="14">
        <v>87.710599999999999</v>
      </c>
      <c r="AG21" s="33">
        <v>437.88299999999998</v>
      </c>
      <c r="AH21" s="34">
        <v>89.641999999999996</v>
      </c>
      <c r="AI21" s="34">
        <v>372.97800000000001</v>
      </c>
    </row>
    <row r="22" spans="1:35" x14ac:dyDescent="0.2">
      <c r="A22">
        <v>20</v>
      </c>
      <c r="B22">
        <v>59.913699999999999</v>
      </c>
      <c r="C22">
        <v>500.63799999999998</v>
      </c>
      <c r="D22">
        <v>37.141800000000003</v>
      </c>
      <c r="E22">
        <v>311.58999999999997</v>
      </c>
      <c r="F22" s="9">
        <v>8.8439999999999994</v>
      </c>
      <c r="G22" s="9">
        <v>385.39400000000001</v>
      </c>
      <c r="H22" s="9">
        <v>43.699199999999998</v>
      </c>
      <c r="I22" s="9">
        <v>357.041</v>
      </c>
      <c r="J22" s="9">
        <f>RT!F22</f>
        <v>109.01900000000001</v>
      </c>
      <c r="K22" s="9">
        <f>RT!G22</f>
        <v>401.33800000000002</v>
      </c>
      <c r="L22" s="10">
        <v>23.268599999999999</v>
      </c>
      <c r="M22" s="10">
        <v>261.50900000000001</v>
      </c>
      <c r="N22" s="10">
        <v>9.8226999999999993</v>
      </c>
      <c r="O22" s="10">
        <v>307.37599999999998</v>
      </c>
      <c r="P22" s="10">
        <f>RT!J21:J22</f>
        <v>89.194500000000005</v>
      </c>
      <c r="Q22" s="10">
        <f>RT!K22</f>
        <v>417.911</v>
      </c>
      <c r="R22" s="11">
        <v>84.451300000000003</v>
      </c>
      <c r="S22" s="11">
        <v>384.66699999999997</v>
      </c>
      <c r="T22" s="11">
        <v>27.758299999999998</v>
      </c>
      <c r="U22" s="11">
        <v>314.93400000000003</v>
      </c>
      <c r="V22" s="12">
        <v>37.980200000000004</v>
      </c>
      <c r="W22" s="12">
        <v>412.90800000000002</v>
      </c>
      <c r="X22" s="13">
        <v>34.1907</v>
      </c>
      <c r="Y22" s="13">
        <v>358.57</v>
      </c>
      <c r="Z22" s="13">
        <v>52.588700000000003</v>
      </c>
      <c r="AA22" s="13">
        <v>399.68</v>
      </c>
      <c r="AB22" s="14">
        <v>69.055000000000007</v>
      </c>
      <c r="AC22" s="14">
        <v>414.21699999999998</v>
      </c>
      <c r="AD22" s="14">
        <v>47.3825</v>
      </c>
      <c r="AE22" s="14">
        <v>424.07299999999998</v>
      </c>
      <c r="AF22" s="14">
        <v>89.013900000000007</v>
      </c>
      <c r="AG22" s="33">
        <v>437.26400000000001</v>
      </c>
      <c r="AH22" s="34">
        <v>89.750299999999996</v>
      </c>
      <c r="AI22" s="34">
        <v>380.43</v>
      </c>
    </row>
    <row r="23" spans="1:35" x14ac:dyDescent="0.2">
      <c r="A23">
        <v>21</v>
      </c>
      <c r="B23">
        <v>60.727200000000003</v>
      </c>
      <c r="C23">
        <v>501.12700000000001</v>
      </c>
      <c r="D23">
        <v>34.955800000000004</v>
      </c>
      <c r="E23">
        <v>301.26100000000002</v>
      </c>
      <c r="F23" s="9">
        <v>8.2751000000000001</v>
      </c>
      <c r="G23" s="9">
        <v>387.96699999999998</v>
      </c>
      <c r="H23" s="9">
        <v>40.2104</v>
      </c>
      <c r="I23" s="9">
        <v>351.72</v>
      </c>
      <c r="J23" s="9">
        <f>RT!F23</f>
        <v>109.54</v>
      </c>
      <c r="K23" s="9">
        <f>RT!G23</f>
        <v>409.18200000000002</v>
      </c>
      <c r="L23" s="10">
        <v>21.820799999999998</v>
      </c>
      <c r="M23" s="10">
        <v>261.66800000000001</v>
      </c>
      <c r="N23" s="10">
        <v>8.5106999999999999</v>
      </c>
      <c r="O23" s="10">
        <v>307.99799999999999</v>
      </c>
      <c r="P23" s="10">
        <f>RT!J22:J23</f>
        <v>90.8566</v>
      </c>
      <c r="Q23" s="10">
        <f>RT!K23</f>
        <v>418.89100000000002</v>
      </c>
      <c r="R23" s="11">
        <v>97.241600000000005</v>
      </c>
      <c r="S23" s="11">
        <v>385.77100000000002</v>
      </c>
      <c r="T23" s="11">
        <v>25.4254</v>
      </c>
      <c r="U23" s="11">
        <v>315.18299999999999</v>
      </c>
      <c r="V23" s="12">
        <v>37.448999999999998</v>
      </c>
      <c r="W23" s="12">
        <v>413.36399999999998</v>
      </c>
      <c r="X23" s="13">
        <v>35.9482</v>
      </c>
      <c r="Y23" s="13">
        <v>359.42200000000003</v>
      </c>
      <c r="Z23" s="13">
        <v>52.113</v>
      </c>
      <c r="AA23" s="13">
        <v>400.03800000000001</v>
      </c>
      <c r="AB23" s="14">
        <v>69.481499999999997</v>
      </c>
      <c r="AC23" s="14">
        <v>417.47500000000002</v>
      </c>
      <c r="AD23" s="14">
        <v>44.258499999999998</v>
      </c>
      <c r="AE23" s="14">
        <v>425.10700000000003</v>
      </c>
      <c r="AF23" s="14">
        <v>101.238</v>
      </c>
      <c r="AG23" s="33">
        <v>436.64600000000002</v>
      </c>
      <c r="AH23" s="34">
        <v>89.858599999999996</v>
      </c>
      <c r="AI23" s="34">
        <v>382.49</v>
      </c>
    </row>
    <row r="24" spans="1:35" x14ac:dyDescent="0.2">
      <c r="A24">
        <v>22</v>
      </c>
      <c r="B24">
        <v>61.739400000000003</v>
      </c>
      <c r="C24">
        <v>501.61700000000002</v>
      </c>
      <c r="D24">
        <v>34.248899999999999</v>
      </c>
      <c r="E24">
        <v>295.13099999999997</v>
      </c>
      <c r="F24" s="9">
        <v>7.2474999999999996</v>
      </c>
      <c r="G24" s="9">
        <v>388.03800000000001</v>
      </c>
      <c r="H24" s="9">
        <v>38.430500000000002</v>
      </c>
      <c r="I24" s="9">
        <v>349.71699999999998</v>
      </c>
      <c r="J24" s="9">
        <f>RT!F24</f>
        <v>97.692999999999998</v>
      </c>
      <c r="K24" s="9">
        <f>RT!G24</f>
        <v>410.84300000000002</v>
      </c>
      <c r="L24" s="10">
        <v>20.8855</v>
      </c>
      <c r="M24" s="10">
        <v>276.23899999999998</v>
      </c>
      <c r="N24" s="10">
        <v>8.4616000000000007</v>
      </c>
      <c r="O24" s="10">
        <v>308.62</v>
      </c>
      <c r="P24" s="10">
        <f>RT!J23:J24</f>
        <v>93.164599999999993</v>
      </c>
      <c r="Q24" s="10">
        <f>RT!K24</f>
        <v>419.87</v>
      </c>
      <c r="R24" s="11">
        <v>99.553200000000004</v>
      </c>
      <c r="S24" s="11">
        <v>386.87400000000002</v>
      </c>
      <c r="T24" s="11">
        <v>23.771599999999999</v>
      </c>
      <c r="U24" s="11">
        <v>315.43099999999998</v>
      </c>
      <c r="V24" s="12">
        <v>39.011800000000001</v>
      </c>
      <c r="W24" s="12">
        <v>413.82</v>
      </c>
      <c r="X24" s="13">
        <v>38.6477</v>
      </c>
      <c r="Y24" s="13">
        <v>360.27499999999998</v>
      </c>
      <c r="Z24" s="13">
        <v>55.9876</v>
      </c>
      <c r="AA24" s="13">
        <v>400.39600000000002</v>
      </c>
      <c r="AB24" s="14">
        <v>76.991200000000006</v>
      </c>
      <c r="AC24" s="14">
        <v>424.036</v>
      </c>
      <c r="AD24" s="14">
        <v>47.111499999999999</v>
      </c>
      <c r="AE24" s="14">
        <v>426.14</v>
      </c>
      <c r="AF24" s="14">
        <v>87.498699999999999</v>
      </c>
      <c r="AG24" s="33">
        <v>436.02699999999999</v>
      </c>
      <c r="AH24" s="34">
        <v>89.966999999999999</v>
      </c>
      <c r="AI24" s="34">
        <v>384.04399999999998</v>
      </c>
    </row>
    <row r="25" spans="1:35" x14ac:dyDescent="0.2">
      <c r="A25">
        <v>23</v>
      </c>
      <c r="B25">
        <v>62.953499999999998</v>
      </c>
      <c r="C25">
        <v>502.10599999999999</v>
      </c>
      <c r="D25">
        <v>36.936500000000002</v>
      </c>
      <c r="E25">
        <v>296.709</v>
      </c>
      <c r="F25" s="9">
        <v>7.2367999999999997</v>
      </c>
      <c r="G25" s="9">
        <v>384.36</v>
      </c>
      <c r="H25" s="9">
        <v>38.522599999999997</v>
      </c>
      <c r="I25" s="9">
        <v>349.92</v>
      </c>
      <c r="J25" s="9">
        <f>RT!F25</f>
        <v>87.891800000000003</v>
      </c>
      <c r="K25" s="9">
        <f>RT!G25</f>
        <v>410.88400000000001</v>
      </c>
      <c r="L25" s="10">
        <v>22.389900000000001</v>
      </c>
      <c r="M25" s="10">
        <v>266.78399999999999</v>
      </c>
      <c r="N25" s="10">
        <v>10.2759</v>
      </c>
      <c r="O25" s="10">
        <v>309.24099999999999</v>
      </c>
      <c r="P25" s="10">
        <f>RT!J24:J25</f>
        <v>106.84</v>
      </c>
      <c r="Q25" s="10">
        <f>RT!K25</f>
        <v>420.85</v>
      </c>
      <c r="R25" s="11">
        <v>98.876400000000004</v>
      </c>
      <c r="S25" s="11">
        <v>387.97699999999998</v>
      </c>
      <c r="T25" s="11">
        <v>22.668500000000002</v>
      </c>
      <c r="U25" s="11">
        <v>315.68</v>
      </c>
      <c r="V25" s="12">
        <v>39.448900000000002</v>
      </c>
      <c r="W25" s="12">
        <v>414.27600000000001</v>
      </c>
      <c r="X25" s="13">
        <v>43.048299999999998</v>
      </c>
      <c r="Y25" s="13">
        <v>361.12700000000001</v>
      </c>
      <c r="Z25" s="13">
        <v>58.723399999999998</v>
      </c>
      <c r="AA25" s="13">
        <v>400.75400000000002</v>
      </c>
      <c r="AB25" s="14">
        <v>78.544799999999995</v>
      </c>
      <c r="AC25" s="14">
        <v>427.286</v>
      </c>
      <c r="AD25" s="14">
        <v>84.525700000000001</v>
      </c>
      <c r="AE25" s="14">
        <v>427.17399999999998</v>
      </c>
      <c r="AF25" s="14">
        <v>66.603700000000003</v>
      </c>
      <c r="AG25" s="33">
        <v>435.40800000000002</v>
      </c>
      <c r="AH25" s="34">
        <v>90.075299999999999</v>
      </c>
      <c r="AI25" s="34">
        <v>384.25900000000001</v>
      </c>
    </row>
    <row r="26" spans="1:35" x14ac:dyDescent="0.2">
      <c r="A26">
        <v>24</v>
      </c>
      <c r="B26">
        <v>67.476799999999997</v>
      </c>
      <c r="C26">
        <v>502.59500000000003</v>
      </c>
      <c r="D26">
        <v>37.101399999999998</v>
      </c>
      <c r="E26">
        <v>297.202</v>
      </c>
      <c r="F26" s="9">
        <v>8.5909999999999993</v>
      </c>
      <c r="G26" s="9">
        <v>383.17899999999997</v>
      </c>
      <c r="H26" s="9">
        <v>37.44</v>
      </c>
      <c r="I26" s="9">
        <v>345.30700000000002</v>
      </c>
      <c r="J26" s="9">
        <f>RT!F26</f>
        <v>81.457800000000006</v>
      </c>
      <c r="K26" s="9">
        <f>RT!G26</f>
        <v>409.34300000000002</v>
      </c>
      <c r="L26" s="10">
        <v>20.996300000000002</v>
      </c>
      <c r="M26" s="10">
        <v>262.733</v>
      </c>
      <c r="N26" s="10">
        <v>14.4315</v>
      </c>
      <c r="O26" s="10">
        <v>309.863</v>
      </c>
      <c r="P26" s="10">
        <f>RT!J25:J26</f>
        <v>120.044</v>
      </c>
      <c r="Q26" s="10">
        <f>RT!K26</f>
        <v>421.82900000000001</v>
      </c>
      <c r="R26" s="11">
        <v>97.726100000000002</v>
      </c>
      <c r="S26" s="11">
        <v>389.08100000000002</v>
      </c>
      <c r="T26" s="11">
        <v>21.709599999999998</v>
      </c>
      <c r="U26" s="11">
        <v>315.928</v>
      </c>
      <c r="V26" s="12">
        <v>38.163699999999999</v>
      </c>
      <c r="W26" s="12">
        <v>414.73200000000003</v>
      </c>
      <c r="X26" s="13">
        <v>52.307200000000002</v>
      </c>
      <c r="Y26" s="13">
        <v>361.97899999999998</v>
      </c>
      <c r="Z26" s="13">
        <v>59.004100000000001</v>
      </c>
      <c r="AA26" s="13">
        <v>401.11200000000002</v>
      </c>
      <c r="AB26" s="14">
        <v>67.8078</v>
      </c>
      <c r="AC26" s="14">
        <v>427.565</v>
      </c>
      <c r="AD26" s="14">
        <v>119.857</v>
      </c>
      <c r="AE26" s="14">
        <v>428.20699999999999</v>
      </c>
      <c r="AF26" s="14">
        <v>48.654400000000003</v>
      </c>
      <c r="AG26" s="33">
        <v>434.79</v>
      </c>
      <c r="AH26" s="34">
        <v>90.183599999999998</v>
      </c>
      <c r="AI26" s="34">
        <v>371.88600000000002</v>
      </c>
    </row>
    <row r="27" spans="1:35" x14ac:dyDescent="0.2">
      <c r="A27">
        <v>25</v>
      </c>
      <c r="B27">
        <v>73.596599999999995</v>
      </c>
      <c r="C27">
        <v>503.084</v>
      </c>
      <c r="D27">
        <v>35.840600000000002</v>
      </c>
      <c r="E27">
        <v>298.971</v>
      </c>
      <c r="F27" s="9">
        <v>8.4094999999999995</v>
      </c>
      <c r="G27" s="9">
        <v>382.65699999999998</v>
      </c>
      <c r="H27" s="9">
        <v>35.879199999999997</v>
      </c>
      <c r="I27" s="9">
        <v>345.44799999999998</v>
      </c>
      <c r="J27" s="9">
        <f>RT!F27</f>
        <v>81.683199999999999</v>
      </c>
      <c r="K27" s="9">
        <f>RT!G27</f>
        <v>414.62400000000002</v>
      </c>
      <c r="L27" s="10">
        <v>21.648</v>
      </c>
      <c r="M27" s="10">
        <v>256.51100000000002</v>
      </c>
      <c r="N27" s="10">
        <v>17.680099999999999</v>
      </c>
      <c r="O27" s="10">
        <v>310.48500000000001</v>
      </c>
      <c r="P27" s="10">
        <f>RT!J26:J27</f>
        <v>115.157</v>
      </c>
      <c r="Q27" s="10">
        <f>RT!K27</f>
        <v>422.80900000000003</v>
      </c>
      <c r="R27" s="11">
        <v>102.74</v>
      </c>
      <c r="S27" s="11">
        <v>390.18400000000003</v>
      </c>
      <c r="T27" s="11">
        <v>20.261299999999999</v>
      </c>
      <c r="U27" s="11">
        <v>316.17700000000002</v>
      </c>
      <c r="V27" s="12">
        <v>38.726500000000001</v>
      </c>
      <c r="W27" s="12">
        <v>415.18700000000001</v>
      </c>
      <c r="X27" s="13">
        <v>69.427700000000002</v>
      </c>
      <c r="Y27" s="13">
        <v>362.83100000000002</v>
      </c>
      <c r="Z27" s="13">
        <v>52.360500000000002</v>
      </c>
      <c r="AA27" s="13">
        <v>401.471</v>
      </c>
      <c r="AB27" s="14">
        <v>73.761899999999997</v>
      </c>
      <c r="AC27" s="14">
        <v>425.66500000000002</v>
      </c>
      <c r="AD27" s="14">
        <v>86.674599999999998</v>
      </c>
      <c r="AE27" s="14">
        <v>429.24099999999999</v>
      </c>
      <c r="AF27" s="14">
        <v>45.094900000000003</v>
      </c>
      <c r="AG27" s="33">
        <v>434.17099999999999</v>
      </c>
      <c r="AH27" s="34">
        <v>90.291899999999998</v>
      </c>
      <c r="AI27" s="34">
        <v>372.33800000000002</v>
      </c>
    </row>
    <row r="28" spans="1:35" x14ac:dyDescent="0.2">
      <c r="A28">
        <v>26</v>
      </c>
      <c r="B28">
        <v>78.113399999999999</v>
      </c>
      <c r="C28">
        <v>503.57400000000001</v>
      </c>
      <c r="D28">
        <v>34.976100000000002</v>
      </c>
      <c r="E28">
        <v>300.54000000000002</v>
      </c>
      <c r="F28" s="9">
        <v>7.9466999999999999</v>
      </c>
      <c r="G28" s="9">
        <v>380.64800000000002</v>
      </c>
      <c r="H28" s="9">
        <v>34.9803</v>
      </c>
      <c r="I28" s="9">
        <v>341.93</v>
      </c>
      <c r="J28" s="9">
        <f>RT!F28</f>
        <v>83.304400000000001</v>
      </c>
      <c r="K28" s="9">
        <f>RT!G28</f>
        <v>418.05900000000003</v>
      </c>
      <c r="L28" s="10">
        <v>24.180599999999998</v>
      </c>
      <c r="M28" s="10">
        <v>253.04</v>
      </c>
      <c r="N28" s="10">
        <v>19.6174</v>
      </c>
      <c r="O28" s="10">
        <v>311.10700000000003</v>
      </c>
      <c r="P28" s="10">
        <f>RT!J27:J28</f>
        <v>102.101</v>
      </c>
      <c r="Q28" s="10">
        <f>RT!K28</f>
        <v>423.78899999999999</v>
      </c>
      <c r="R28" s="11">
        <v>112.18</v>
      </c>
      <c r="S28" s="11">
        <v>391.28800000000001</v>
      </c>
      <c r="T28" s="11">
        <v>21.133199999999999</v>
      </c>
      <c r="U28" s="11">
        <v>316.42599999999999</v>
      </c>
      <c r="V28" s="12">
        <v>42.434199999999997</v>
      </c>
      <c r="W28" s="12">
        <v>415.64299999999997</v>
      </c>
      <c r="X28" s="13">
        <v>80.214500000000001</v>
      </c>
      <c r="Y28" s="13">
        <v>363.68299999999999</v>
      </c>
      <c r="Z28" s="13">
        <v>49.560699999999997</v>
      </c>
      <c r="AA28" s="13">
        <v>401.82900000000001</v>
      </c>
      <c r="AB28" s="14">
        <v>80.610900000000001</v>
      </c>
      <c r="AC28" s="14">
        <v>428.46</v>
      </c>
      <c r="AD28" s="14">
        <v>67.497799999999998</v>
      </c>
      <c r="AE28" s="14">
        <v>430.27499999999998</v>
      </c>
      <c r="AF28" s="14">
        <v>48.534300000000002</v>
      </c>
      <c r="AG28" s="33">
        <v>433.55200000000002</v>
      </c>
      <c r="AH28" s="34">
        <v>87.6892</v>
      </c>
      <c r="AI28" s="34">
        <v>372.79</v>
      </c>
    </row>
    <row r="29" spans="1:35" x14ac:dyDescent="0.2">
      <c r="A29">
        <v>27</v>
      </c>
      <c r="B29">
        <v>80.286699999999996</v>
      </c>
      <c r="C29">
        <v>504.06299999999999</v>
      </c>
      <c r="D29">
        <v>35.841700000000003</v>
      </c>
      <c r="E29">
        <v>298.358</v>
      </c>
      <c r="F29" s="9">
        <v>9.0310000000000006</v>
      </c>
      <c r="G29" s="9">
        <v>380.79700000000003</v>
      </c>
      <c r="H29" s="9">
        <v>34.721600000000002</v>
      </c>
      <c r="I29" s="9">
        <v>338.13900000000001</v>
      </c>
      <c r="J29" s="9">
        <f>RT!F29</f>
        <v>82.759699999999995</v>
      </c>
      <c r="K29" s="9">
        <f>RT!G29</f>
        <v>420.94</v>
      </c>
      <c r="L29" s="10">
        <v>24.541</v>
      </c>
      <c r="M29" s="10">
        <v>253.45599999999999</v>
      </c>
      <c r="N29" s="10">
        <v>22.361899999999999</v>
      </c>
      <c r="O29" s="10">
        <v>311.72899999999998</v>
      </c>
      <c r="P29" s="10">
        <f>RT!J28:J29</f>
        <v>102.642</v>
      </c>
      <c r="Q29" s="10">
        <f>RT!K29</f>
        <v>424.76799999999997</v>
      </c>
      <c r="R29" s="11">
        <v>103.747</v>
      </c>
      <c r="S29" s="11">
        <v>392.39100000000002</v>
      </c>
      <c r="T29" s="11">
        <v>20.289000000000001</v>
      </c>
      <c r="U29" s="11">
        <v>316.67399999999998</v>
      </c>
      <c r="V29" s="12">
        <v>41.125100000000003</v>
      </c>
      <c r="W29" s="12">
        <v>416.09899999999999</v>
      </c>
      <c r="X29" s="13">
        <v>68.703500000000005</v>
      </c>
      <c r="Y29" s="13">
        <v>364.53500000000003</v>
      </c>
      <c r="Z29" s="13">
        <v>52.743200000000002</v>
      </c>
      <c r="AA29" s="13">
        <v>402.18700000000001</v>
      </c>
      <c r="AB29" s="14">
        <v>80.915300000000002</v>
      </c>
      <c r="AC29" s="14">
        <v>428.16800000000001</v>
      </c>
      <c r="AD29" s="14">
        <v>67.791600000000003</v>
      </c>
      <c r="AE29" s="14">
        <v>431.30799999999999</v>
      </c>
      <c r="AF29" s="14">
        <v>60.634999999999998</v>
      </c>
      <c r="AG29" s="33">
        <v>432.93400000000003</v>
      </c>
      <c r="AH29" s="34">
        <v>86.123000000000005</v>
      </c>
      <c r="AI29" s="34">
        <v>373.24200000000002</v>
      </c>
    </row>
    <row r="30" spans="1:35" x14ac:dyDescent="0.2">
      <c r="A30">
        <v>28</v>
      </c>
      <c r="B30">
        <v>78.964500000000001</v>
      </c>
      <c r="C30">
        <v>504.55200000000002</v>
      </c>
      <c r="D30">
        <v>41.5306</v>
      </c>
      <c r="E30">
        <v>295.26799999999997</v>
      </c>
      <c r="F30" s="9">
        <v>8.5482999999999993</v>
      </c>
      <c r="G30" s="9">
        <v>378.45600000000002</v>
      </c>
      <c r="H30" s="9">
        <v>35.441200000000002</v>
      </c>
      <c r="I30" s="9">
        <v>335.67700000000002</v>
      </c>
      <c r="J30" s="9">
        <f>RT!F30</f>
        <v>77.460999999999999</v>
      </c>
      <c r="K30" s="9">
        <f>RT!G30</f>
        <v>425.58100000000002</v>
      </c>
      <c r="L30" s="10">
        <v>23.895199999999999</v>
      </c>
      <c r="M30" s="10">
        <v>252.196</v>
      </c>
      <c r="N30" s="10">
        <v>24.229199999999999</v>
      </c>
      <c r="O30" s="10">
        <v>312.351</v>
      </c>
      <c r="P30" s="10">
        <f>RT!J29:J30</f>
        <v>93.492800000000003</v>
      </c>
      <c r="Q30" s="10">
        <f>RT!K30</f>
        <v>425.74799999999999</v>
      </c>
      <c r="R30" s="11">
        <v>89.5471</v>
      </c>
      <c r="S30" s="11">
        <v>393.495</v>
      </c>
      <c r="T30" s="11">
        <v>20.548500000000001</v>
      </c>
      <c r="U30" s="11">
        <v>316.923</v>
      </c>
      <c r="V30" s="12">
        <v>41.502299999999998</v>
      </c>
      <c r="W30" s="12">
        <v>416.55500000000001</v>
      </c>
      <c r="X30" s="13">
        <v>47.151000000000003</v>
      </c>
      <c r="Y30" s="13">
        <v>365.387</v>
      </c>
      <c r="Z30" s="13">
        <v>56.438899999999997</v>
      </c>
      <c r="AA30" s="13">
        <v>402.54500000000002</v>
      </c>
      <c r="AB30" s="14">
        <v>70.819599999999994</v>
      </c>
      <c r="AC30" s="14">
        <v>420.471</v>
      </c>
      <c r="AD30" s="14">
        <v>56.280799999999999</v>
      </c>
      <c r="AE30" s="14">
        <v>432.34199999999998</v>
      </c>
      <c r="AF30" s="14">
        <v>75.835899999999995</v>
      </c>
      <c r="AG30" s="33">
        <v>432.315</v>
      </c>
      <c r="AH30" s="34">
        <v>87.183899999999994</v>
      </c>
      <c r="AI30" s="34">
        <v>373.69299999999998</v>
      </c>
    </row>
    <row r="31" spans="1:35" x14ac:dyDescent="0.2">
      <c r="A31">
        <v>29</v>
      </c>
      <c r="B31">
        <v>71.013199999999998</v>
      </c>
      <c r="C31">
        <v>505.041</v>
      </c>
      <c r="D31">
        <v>51.807200000000002</v>
      </c>
      <c r="E31">
        <v>293.26100000000002</v>
      </c>
      <c r="F31" s="9">
        <v>9.0054999999999996</v>
      </c>
      <c r="G31" s="9">
        <v>378.40899999999999</v>
      </c>
      <c r="H31" s="9">
        <v>36.582799999999999</v>
      </c>
      <c r="I31" s="9">
        <v>336.72699999999998</v>
      </c>
      <c r="J31" s="9">
        <f>RT!F31</f>
        <v>75.4148</v>
      </c>
      <c r="K31" s="9">
        <f>RT!G31</f>
        <v>434.69400000000002</v>
      </c>
      <c r="L31" s="10">
        <v>23.349799999999998</v>
      </c>
      <c r="M31" s="10">
        <v>252.58699999999999</v>
      </c>
      <c r="N31" s="10">
        <v>21.6694</v>
      </c>
      <c r="O31" s="10">
        <v>312.97300000000001</v>
      </c>
      <c r="P31" s="10">
        <f>RT!J30:J31</f>
        <v>92.029200000000003</v>
      </c>
      <c r="Q31" s="10">
        <f>RT!K31</f>
        <v>426.72699999999998</v>
      </c>
      <c r="R31" s="11">
        <v>81.725300000000004</v>
      </c>
      <c r="S31" s="11">
        <v>394.59800000000001</v>
      </c>
      <c r="T31" s="11">
        <v>20.5078</v>
      </c>
      <c r="U31" s="11">
        <v>317.17099999999999</v>
      </c>
      <c r="V31" s="12">
        <v>37.851799999999997</v>
      </c>
      <c r="W31" s="12">
        <v>417.01100000000002</v>
      </c>
      <c r="X31" s="13">
        <v>45.119199999999999</v>
      </c>
      <c r="Y31" s="13">
        <v>366.23899999999998</v>
      </c>
      <c r="Z31" s="13">
        <v>54.215800000000002</v>
      </c>
      <c r="AA31" s="13">
        <v>402.904</v>
      </c>
      <c r="AB31" s="14">
        <v>61.870100000000001</v>
      </c>
      <c r="AC31" s="14">
        <v>419.25400000000002</v>
      </c>
      <c r="AD31" s="14">
        <v>41.795200000000001</v>
      </c>
      <c r="AE31" s="14">
        <v>433.375</v>
      </c>
      <c r="AF31" s="14">
        <v>72.928200000000004</v>
      </c>
      <c r="AG31" s="33">
        <v>431.69600000000003</v>
      </c>
      <c r="AH31" s="34">
        <v>89.405500000000004</v>
      </c>
      <c r="AI31" s="34">
        <v>374.14499999999998</v>
      </c>
    </row>
    <row r="32" spans="1:35" x14ac:dyDescent="0.2">
      <c r="A32">
        <v>30</v>
      </c>
      <c r="B32">
        <v>65.375900000000001</v>
      </c>
      <c r="C32">
        <v>505.53</v>
      </c>
      <c r="D32">
        <v>49.077399999999997</v>
      </c>
      <c r="E32">
        <v>296.58800000000002</v>
      </c>
      <c r="F32" s="9">
        <v>9.4046000000000003</v>
      </c>
      <c r="G32" s="9">
        <v>382.27199999999999</v>
      </c>
      <c r="H32" s="9">
        <v>37.333199999999998</v>
      </c>
      <c r="I32" s="9">
        <v>336.661</v>
      </c>
      <c r="J32" s="9">
        <f>RT!F32</f>
        <v>75.287400000000005</v>
      </c>
      <c r="K32" s="9">
        <f>RT!G32</f>
        <v>436.03899999999999</v>
      </c>
      <c r="L32" s="10">
        <v>24.562100000000001</v>
      </c>
      <c r="M32" s="10">
        <v>256.803</v>
      </c>
      <c r="N32" s="10">
        <v>17.3886</v>
      </c>
      <c r="O32" s="10">
        <v>313.59500000000003</v>
      </c>
      <c r="P32" s="10">
        <f>RT!J31:J32</f>
        <v>92.465100000000007</v>
      </c>
      <c r="Q32" s="10">
        <f>RT!K32</f>
        <v>427.70699999999999</v>
      </c>
      <c r="R32" s="11">
        <v>79.236099999999993</v>
      </c>
      <c r="S32" s="11">
        <v>395.702</v>
      </c>
      <c r="T32" s="11">
        <v>20.157499999999999</v>
      </c>
      <c r="U32" s="11">
        <v>317.42</v>
      </c>
      <c r="V32" s="12">
        <v>36.260899999999999</v>
      </c>
      <c r="W32" s="12">
        <v>417.46699999999998</v>
      </c>
      <c r="X32" s="13">
        <v>35.5837</v>
      </c>
      <c r="Y32" s="13">
        <v>367.09100000000001</v>
      </c>
      <c r="Z32" s="13">
        <v>49.991799999999998</v>
      </c>
      <c r="AA32" s="13">
        <v>403.262</v>
      </c>
      <c r="AB32" s="14">
        <v>61.916400000000003</v>
      </c>
      <c r="AC32" s="14">
        <v>419.56</v>
      </c>
      <c r="AD32" s="14">
        <v>35.898200000000003</v>
      </c>
      <c r="AE32" s="14">
        <v>434.40899999999999</v>
      </c>
      <c r="AF32" s="14">
        <v>60.024000000000001</v>
      </c>
      <c r="AG32" s="33">
        <v>431.07799999999997</v>
      </c>
      <c r="AH32" s="34">
        <v>87.951300000000003</v>
      </c>
      <c r="AI32" s="34">
        <v>374.59699999999998</v>
      </c>
    </row>
    <row r="33" spans="1:35" x14ac:dyDescent="0.2">
      <c r="A33">
        <v>31</v>
      </c>
      <c r="B33">
        <v>63.9512</v>
      </c>
      <c r="C33">
        <v>506.02</v>
      </c>
      <c r="D33">
        <v>40.991599999999998</v>
      </c>
      <c r="E33">
        <v>296.24299999999999</v>
      </c>
      <c r="F33" s="9">
        <v>10.195399999999999</v>
      </c>
      <c r="G33" s="9">
        <v>380.43</v>
      </c>
      <c r="H33" s="9">
        <v>38.203600000000002</v>
      </c>
      <c r="I33" s="9">
        <v>344.87200000000001</v>
      </c>
      <c r="J33" s="9">
        <f>RT!F33</f>
        <v>78.511200000000002</v>
      </c>
      <c r="K33" s="9">
        <f>RT!G33</f>
        <v>439.21199999999999</v>
      </c>
      <c r="L33" s="10">
        <v>24.402899999999999</v>
      </c>
      <c r="M33" s="10">
        <v>265.07900000000001</v>
      </c>
      <c r="N33" s="10">
        <v>13.796799999999999</v>
      </c>
      <c r="O33" s="10">
        <v>314.21600000000001</v>
      </c>
      <c r="P33" s="10">
        <f>RT!J32:J33</f>
        <v>93.027500000000003</v>
      </c>
      <c r="Q33" s="10">
        <f>RT!K33</f>
        <v>428.68700000000001</v>
      </c>
      <c r="R33" s="11">
        <v>81.995099999999994</v>
      </c>
      <c r="S33" s="11">
        <v>396.80500000000001</v>
      </c>
      <c r="T33" s="11">
        <v>22.278500000000001</v>
      </c>
      <c r="U33" s="11">
        <v>317.66800000000001</v>
      </c>
      <c r="V33" s="12">
        <v>41.764200000000002</v>
      </c>
      <c r="W33" s="12">
        <v>417.92200000000003</v>
      </c>
      <c r="X33" s="13">
        <v>29.2822</v>
      </c>
      <c r="Y33" s="13">
        <v>367.94400000000002</v>
      </c>
      <c r="Z33" s="13">
        <v>49.710099999999997</v>
      </c>
      <c r="AA33" s="13">
        <v>403.62</v>
      </c>
      <c r="AB33" s="14">
        <v>65.681700000000006</v>
      </c>
      <c r="AC33" s="14">
        <v>423.517</v>
      </c>
      <c r="AD33" s="14">
        <v>36.984299999999998</v>
      </c>
      <c r="AE33" s="14">
        <v>435.44200000000001</v>
      </c>
      <c r="AF33" s="14">
        <v>52.184899999999999</v>
      </c>
      <c r="AG33" s="33">
        <v>430.459</v>
      </c>
      <c r="AH33" s="34">
        <v>87.824799999999996</v>
      </c>
      <c r="AI33" s="34">
        <v>375.04899999999998</v>
      </c>
    </row>
    <row r="34" spans="1:35" x14ac:dyDescent="0.2">
      <c r="A34">
        <v>32</v>
      </c>
      <c r="B34">
        <v>63.599499999999999</v>
      </c>
      <c r="C34">
        <v>506.50900000000001</v>
      </c>
      <c r="D34">
        <v>41.9574</v>
      </c>
      <c r="E34">
        <v>296.63099999999997</v>
      </c>
      <c r="F34" s="9">
        <v>12.1023</v>
      </c>
      <c r="G34" s="9">
        <v>382.49</v>
      </c>
      <c r="H34" s="9">
        <v>38.621899999999997</v>
      </c>
      <c r="I34" s="9">
        <v>341.37599999999998</v>
      </c>
      <c r="J34" s="9">
        <f>RT!F34</f>
        <v>102.658</v>
      </c>
      <c r="K34" s="9">
        <f>RT!G34</f>
        <v>439.161</v>
      </c>
      <c r="L34" s="10">
        <v>22.7286</v>
      </c>
      <c r="M34" s="10">
        <v>273.673</v>
      </c>
      <c r="N34" s="10">
        <v>12.339600000000001</v>
      </c>
      <c r="O34" s="10">
        <v>314.83800000000002</v>
      </c>
      <c r="P34" s="10">
        <f>RT!J33:J34</f>
        <v>96.559200000000004</v>
      </c>
      <c r="Q34" s="10">
        <f>RT!K34</f>
        <v>429.666</v>
      </c>
      <c r="R34" s="11">
        <v>87.774000000000001</v>
      </c>
      <c r="S34" s="11">
        <v>397.90899999999999</v>
      </c>
      <c r="T34" s="11">
        <v>23.439499999999999</v>
      </c>
      <c r="U34" s="11">
        <v>317.91699999999997</v>
      </c>
      <c r="V34" s="12">
        <v>46.974899999999998</v>
      </c>
      <c r="W34" s="12">
        <v>418.37799999999999</v>
      </c>
      <c r="X34" s="13">
        <v>27.807600000000001</v>
      </c>
      <c r="Y34" s="13">
        <v>368.79599999999999</v>
      </c>
      <c r="Z34" s="13">
        <v>52.395000000000003</v>
      </c>
      <c r="AA34" s="13">
        <v>403.97800000000001</v>
      </c>
      <c r="AB34" s="14">
        <v>68.3506</v>
      </c>
      <c r="AC34" s="14">
        <v>424.17500000000001</v>
      </c>
      <c r="AD34" s="14">
        <v>43.701599999999999</v>
      </c>
      <c r="AE34" s="14">
        <v>436.476</v>
      </c>
      <c r="AF34" s="14">
        <v>48.221299999999999</v>
      </c>
      <c r="AG34" s="33">
        <v>429.84100000000001</v>
      </c>
      <c r="AH34" s="34">
        <v>89.724299999999999</v>
      </c>
      <c r="AI34" s="34">
        <v>375.50099999999998</v>
      </c>
    </row>
    <row r="35" spans="1:35" x14ac:dyDescent="0.2">
      <c r="A35">
        <v>33</v>
      </c>
      <c r="B35">
        <v>62.267800000000001</v>
      </c>
      <c r="C35">
        <v>506.99799999999999</v>
      </c>
      <c r="D35">
        <v>44.248800000000003</v>
      </c>
      <c r="E35">
        <v>298.85199999999998</v>
      </c>
      <c r="F35" s="9">
        <v>11.67</v>
      </c>
      <c r="G35" s="9">
        <v>384.04399999999998</v>
      </c>
      <c r="H35" s="9">
        <v>37.007399999999997</v>
      </c>
      <c r="I35" s="9">
        <v>344.47699999999998</v>
      </c>
      <c r="J35" s="9">
        <f>RT!F35</f>
        <v>89.822299999999998</v>
      </c>
      <c r="K35" s="9">
        <f>RT!G35</f>
        <v>447.803</v>
      </c>
      <c r="L35" s="10">
        <v>23.760999999999999</v>
      </c>
      <c r="M35" s="10">
        <v>270.33699999999999</v>
      </c>
      <c r="N35" s="10">
        <v>10.6515</v>
      </c>
      <c r="O35" s="10">
        <v>315.45999999999998</v>
      </c>
      <c r="P35" s="10">
        <f>RT!J34:J35</f>
        <v>96.465999999999994</v>
      </c>
      <c r="Q35" s="10">
        <f>RT!K35</f>
        <v>430.64600000000002</v>
      </c>
      <c r="R35" s="11">
        <v>87.698300000000003</v>
      </c>
      <c r="S35" s="11">
        <v>399.012</v>
      </c>
      <c r="T35" s="11">
        <v>24.797000000000001</v>
      </c>
      <c r="U35" s="11">
        <v>318.166</v>
      </c>
      <c r="V35" s="12">
        <v>44.938299999999998</v>
      </c>
      <c r="W35" s="12">
        <v>418.834</v>
      </c>
      <c r="X35" s="13">
        <v>27.6874</v>
      </c>
      <c r="Y35" s="13">
        <v>369.64800000000002</v>
      </c>
      <c r="Z35" s="13">
        <v>60.101700000000001</v>
      </c>
      <c r="AA35" s="13">
        <v>404.33600000000001</v>
      </c>
      <c r="AB35" s="14">
        <v>66.044600000000003</v>
      </c>
      <c r="AC35" s="14">
        <v>420.85899999999998</v>
      </c>
      <c r="AD35" s="14">
        <v>50.426400000000001</v>
      </c>
      <c r="AE35" s="14">
        <v>437.50900000000001</v>
      </c>
      <c r="AF35" s="14">
        <v>46.081899999999997</v>
      </c>
      <c r="AG35" s="33">
        <v>429.22199999999998</v>
      </c>
      <c r="AH35" s="34">
        <v>90.090199999999996</v>
      </c>
      <c r="AI35" s="34">
        <v>365.95299999999997</v>
      </c>
    </row>
    <row r="36" spans="1:35" x14ac:dyDescent="0.2">
      <c r="A36">
        <v>34</v>
      </c>
      <c r="B36">
        <v>62.542400000000001</v>
      </c>
      <c r="C36">
        <v>507.48700000000002</v>
      </c>
      <c r="D36">
        <v>45.571199999999997</v>
      </c>
      <c r="E36">
        <v>298.077</v>
      </c>
      <c r="F36" s="9">
        <v>11.2896</v>
      </c>
      <c r="G36" s="9">
        <v>384.25900000000001</v>
      </c>
      <c r="H36" s="9">
        <v>34.981000000000002</v>
      </c>
      <c r="I36" s="9">
        <v>345.976</v>
      </c>
      <c r="J36" s="9">
        <f>RT!F36</f>
        <v>84.002099999999999</v>
      </c>
      <c r="K36" s="9">
        <f>RT!G36</f>
        <v>444.82299999999998</v>
      </c>
      <c r="L36" s="10">
        <v>24.582100000000001</v>
      </c>
      <c r="M36" s="10">
        <v>291.79300000000001</v>
      </c>
      <c r="N36" s="10">
        <v>33.034399999999998</v>
      </c>
      <c r="O36" s="10">
        <v>316.08199999999999</v>
      </c>
      <c r="P36" s="10">
        <f>RT!J35:J36</f>
        <v>87.788700000000006</v>
      </c>
      <c r="Q36" s="10">
        <f>RT!K36</f>
        <v>431.62599999999998</v>
      </c>
      <c r="R36" s="11">
        <v>91.579599999999999</v>
      </c>
      <c r="S36" s="11">
        <v>400.11599999999999</v>
      </c>
      <c r="T36" s="11">
        <v>26.3643</v>
      </c>
      <c r="U36" s="11">
        <v>318.41399999999999</v>
      </c>
      <c r="V36" s="12">
        <v>40.636499999999998</v>
      </c>
      <c r="W36" s="12">
        <v>419.29</v>
      </c>
      <c r="X36" s="13">
        <v>27.903400000000001</v>
      </c>
      <c r="Y36" s="13">
        <v>370.5</v>
      </c>
      <c r="Z36" s="13">
        <v>54.243400000000001</v>
      </c>
      <c r="AA36" s="13">
        <v>404.69499999999999</v>
      </c>
      <c r="AB36" s="14">
        <v>65.720100000000002</v>
      </c>
      <c r="AC36" s="14">
        <v>419.02100000000002</v>
      </c>
      <c r="AD36" s="14">
        <v>60.182899999999997</v>
      </c>
      <c r="AE36" s="14">
        <v>438.54300000000001</v>
      </c>
      <c r="AF36" s="14">
        <v>49.880899999999997</v>
      </c>
      <c r="AG36" s="33">
        <v>428.60300000000001</v>
      </c>
      <c r="AH36" s="34">
        <v>92.076300000000003</v>
      </c>
      <c r="AI36" s="34">
        <v>356.40499999999997</v>
      </c>
    </row>
    <row r="37" spans="1:35" x14ac:dyDescent="0.2">
      <c r="A37">
        <v>35</v>
      </c>
      <c r="B37">
        <v>62.019799999999996</v>
      </c>
      <c r="C37">
        <v>507.97699999999998</v>
      </c>
      <c r="D37">
        <v>44.181100000000001</v>
      </c>
      <c r="E37">
        <v>296.85199999999998</v>
      </c>
      <c r="F37" s="9">
        <v>9.9613999999999994</v>
      </c>
      <c r="G37" s="9">
        <v>389.88499999999999</v>
      </c>
      <c r="H37" s="9">
        <v>34.675800000000002</v>
      </c>
      <c r="I37" s="9">
        <v>351.36799999999999</v>
      </c>
      <c r="J37" s="9">
        <f>RT!F37</f>
        <v>83.6417</v>
      </c>
      <c r="K37" s="9">
        <f>RT!G37</f>
        <v>439.214</v>
      </c>
      <c r="L37" s="10">
        <v>24.369499999999999</v>
      </c>
      <c r="M37" s="10">
        <v>297.48399999999998</v>
      </c>
      <c r="N37" s="10">
        <v>48.147399999999998</v>
      </c>
      <c r="O37" s="10">
        <v>316.70400000000001</v>
      </c>
      <c r="P37" s="10">
        <f>RT!J36:J37</f>
        <v>83.027500000000003</v>
      </c>
      <c r="Q37" s="10">
        <f>RT!K37</f>
        <v>432.60500000000002</v>
      </c>
      <c r="R37" s="11">
        <v>99.1708</v>
      </c>
      <c r="S37" s="11">
        <v>401.21899999999999</v>
      </c>
      <c r="T37" s="11">
        <v>26.710799999999999</v>
      </c>
      <c r="U37" s="11">
        <v>318.66300000000001</v>
      </c>
      <c r="V37" s="12">
        <v>37.048299999999998</v>
      </c>
      <c r="W37" s="12">
        <v>419.74599999999998</v>
      </c>
      <c r="X37" s="13">
        <v>31.596699999999998</v>
      </c>
      <c r="Y37" s="13">
        <v>371.35199999999998</v>
      </c>
      <c r="Z37" s="13">
        <v>56.315199999999997</v>
      </c>
      <c r="AA37" s="13">
        <v>405.053</v>
      </c>
      <c r="AB37" s="14">
        <v>69.277299999999997</v>
      </c>
      <c r="AC37" s="14">
        <v>419.721</v>
      </c>
      <c r="AD37" s="14">
        <v>55.015500000000003</v>
      </c>
      <c r="AE37" s="14">
        <v>439.57600000000002</v>
      </c>
      <c r="AF37" s="14">
        <v>47.912100000000002</v>
      </c>
      <c r="AG37" s="33">
        <v>427.98500000000001</v>
      </c>
      <c r="AH37" s="34">
        <v>94.604500000000002</v>
      </c>
      <c r="AI37" s="34">
        <v>336.85599999999999</v>
      </c>
    </row>
    <row r="38" spans="1:35" x14ac:dyDescent="0.2">
      <c r="A38">
        <v>36</v>
      </c>
      <c r="B38">
        <v>62.276200000000003</v>
      </c>
      <c r="C38">
        <v>508.46600000000001</v>
      </c>
      <c r="D38">
        <v>44.577399999999997</v>
      </c>
      <c r="E38">
        <v>296.16199999999998</v>
      </c>
      <c r="F38" s="9">
        <v>10.6074</v>
      </c>
      <c r="G38" s="9">
        <v>393.63</v>
      </c>
      <c r="H38" s="9">
        <v>35.090699999999998</v>
      </c>
      <c r="I38" s="9">
        <v>352.75799999999998</v>
      </c>
      <c r="J38" s="9">
        <f>RT!F38</f>
        <v>81.550299999999993</v>
      </c>
      <c r="K38" s="9">
        <f>RT!G38</f>
        <v>443.44299999999998</v>
      </c>
      <c r="L38" s="10">
        <v>24.1569</v>
      </c>
      <c r="M38" s="10">
        <v>296.767</v>
      </c>
      <c r="N38" s="10">
        <v>43.199300000000001</v>
      </c>
      <c r="O38" s="10">
        <v>317.32600000000002</v>
      </c>
      <c r="P38" s="10">
        <f>RT!J37:J38</f>
        <v>83.978899999999996</v>
      </c>
      <c r="Q38" s="10">
        <f>RT!K38</f>
        <v>433.58499999999998</v>
      </c>
      <c r="R38" s="11">
        <v>107.13200000000001</v>
      </c>
      <c r="S38" s="11">
        <v>402.32299999999998</v>
      </c>
      <c r="T38" s="11">
        <v>26.590499999999999</v>
      </c>
      <c r="U38" s="11">
        <v>320.04199999999997</v>
      </c>
      <c r="V38" s="12">
        <v>33.112400000000001</v>
      </c>
      <c r="W38" s="12">
        <v>420.202</v>
      </c>
      <c r="X38" s="13">
        <v>33.207700000000003</v>
      </c>
      <c r="Y38" s="13">
        <v>372.20400000000001</v>
      </c>
      <c r="Z38" s="13">
        <v>61.977400000000003</v>
      </c>
      <c r="AA38" s="13">
        <v>405.411</v>
      </c>
      <c r="AB38" s="14">
        <v>72</v>
      </c>
      <c r="AC38" s="14">
        <v>425.61599999999999</v>
      </c>
      <c r="AD38" s="14">
        <v>45.415300000000002</v>
      </c>
      <c r="AE38" s="14">
        <v>440.61</v>
      </c>
      <c r="AF38" s="14">
        <v>43.015000000000001</v>
      </c>
      <c r="AG38" s="33">
        <v>427.36599999999999</v>
      </c>
      <c r="AH38" s="34">
        <v>98.895499999999998</v>
      </c>
      <c r="AI38" s="34">
        <v>337.30799999999999</v>
      </c>
    </row>
    <row r="39" spans="1:35" x14ac:dyDescent="0.2">
      <c r="A39">
        <v>37</v>
      </c>
      <c r="B39">
        <v>61.223500000000001</v>
      </c>
      <c r="C39">
        <v>508.95499999999998</v>
      </c>
      <c r="D39">
        <v>46.400399999999998</v>
      </c>
      <c r="E39">
        <v>296.55399999999997</v>
      </c>
      <c r="F39" s="9">
        <v>11.0418</v>
      </c>
      <c r="G39" s="9">
        <v>400.589</v>
      </c>
      <c r="H39" s="9">
        <v>37.032699999999998</v>
      </c>
      <c r="I39" s="9">
        <v>353.38400000000001</v>
      </c>
      <c r="J39" s="9">
        <f>RT!F39</f>
        <v>79.782399999999996</v>
      </c>
      <c r="K39" s="9">
        <f>RT!G39</f>
        <v>445.18200000000002</v>
      </c>
      <c r="L39" s="10">
        <v>23.944299999999998</v>
      </c>
      <c r="M39" s="10">
        <v>291.19600000000003</v>
      </c>
      <c r="N39" s="10">
        <v>28.6355</v>
      </c>
      <c r="O39" s="10">
        <v>317.94799999999998</v>
      </c>
      <c r="P39" s="10">
        <f>RT!J38:J39</f>
        <v>86.905299999999997</v>
      </c>
      <c r="Q39" s="10">
        <f>RT!K39</f>
        <v>434.56400000000002</v>
      </c>
      <c r="R39" s="11">
        <v>109.76900000000001</v>
      </c>
      <c r="S39" s="11">
        <v>403.42599999999999</v>
      </c>
      <c r="T39" s="11">
        <v>26.371200000000002</v>
      </c>
      <c r="U39" s="11">
        <v>318.58999999999997</v>
      </c>
      <c r="V39" s="12">
        <v>30.773499999999999</v>
      </c>
      <c r="W39" s="12">
        <v>420.65699999999998</v>
      </c>
      <c r="X39" s="13">
        <v>30.364699999999999</v>
      </c>
      <c r="Y39" s="13">
        <v>373.05599999999998</v>
      </c>
      <c r="Z39" s="13">
        <v>62.717300000000002</v>
      </c>
      <c r="AA39" s="13">
        <v>405.76900000000001</v>
      </c>
      <c r="AB39" s="14">
        <v>72.432400000000001</v>
      </c>
      <c r="AC39" s="14">
        <v>421.524</v>
      </c>
      <c r="AD39" s="14">
        <v>40.889299999999999</v>
      </c>
      <c r="AE39" s="14">
        <v>441.64299999999997</v>
      </c>
      <c r="AF39" s="14">
        <v>43.457900000000002</v>
      </c>
      <c r="AG39" s="33">
        <v>427.97399999999999</v>
      </c>
      <c r="AH39" s="34">
        <v>101.703</v>
      </c>
      <c r="AI39" s="34">
        <v>327.76</v>
      </c>
    </row>
    <row r="40" spans="1:35" x14ac:dyDescent="0.2">
      <c r="A40">
        <v>38</v>
      </c>
      <c r="B40">
        <v>59.4893</v>
      </c>
      <c r="C40">
        <v>509.44400000000002</v>
      </c>
      <c r="D40">
        <v>48.3018</v>
      </c>
      <c r="E40">
        <v>300.63400000000001</v>
      </c>
      <c r="F40" s="9">
        <v>11.3588</v>
      </c>
      <c r="G40" s="9">
        <v>408.39800000000002</v>
      </c>
      <c r="H40" s="9">
        <v>36.607999999999997</v>
      </c>
      <c r="I40" s="9">
        <v>353.80599999999998</v>
      </c>
      <c r="J40" s="9">
        <f>RT!F40</f>
        <v>80.574600000000004</v>
      </c>
      <c r="K40" s="9">
        <f>RT!G40</f>
        <v>451.33100000000002</v>
      </c>
      <c r="L40" s="10">
        <v>23.7317</v>
      </c>
      <c r="M40" s="10">
        <v>295.935</v>
      </c>
      <c r="N40" s="10">
        <v>15.3436</v>
      </c>
      <c r="O40" s="10">
        <v>318.57</v>
      </c>
      <c r="P40" s="10">
        <f>RT!J39:J40</f>
        <v>89.407700000000006</v>
      </c>
      <c r="Q40" s="10">
        <f>RT!K40</f>
        <v>435.54399999999998</v>
      </c>
      <c r="R40" s="11">
        <v>115.346</v>
      </c>
      <c r="S40" s="11">
        <v>404.53</v>
      </c>
      <c r="T40" s="11">
        <v>25.679200000000002</v>
      </c>
      <c r="U40" s="11">
        <v>319.92700000000002</v>
      </c>
      <c r="V40" s="12">
        <v>29.279499999999999</v>
      </c>
      <c r="W40" s="12">
        <v>421.113</v>
      </c>
      <c r="X40" s="13">
        <v>33.980800000000002</v>
      </c>
      <c r="Y40" s="13">
        <v>373.90800000000002</v>
      </c>
      <c r="Z40" s="13">
        <v>59.084000000000003</v>
      </c>
      <c r="AA40" s="13">
        <v>406.12700000000001</v>
      </c>
      <c r="AB40" s="14">
        <v>71.741799999999998</v>
      </c>
      <c r="AC40" s="14">
        <v>415.495</v>
      </c>
      <c r="AD40" s="14">
        <v>40.497700000000002</v>
      </c>
      <c r="AE40" s="14">
        <v>442.67700000000002</v>
      </c>
      <c r="AF40" s="14">
        <v>48.406199999999998</v>
      </c>
      <c r="AG40" s="33">
        <v>430.48099999999999</v>
      </c>
      <c r="AH40" s="34">
        <v>102.58199999999999</v>
      </c>
      <c r="AI40" s="34">
        <v>321.61099999999999</v>
      </c>
    </row>
    <row r="41" spans="1:35" x14ac:dyDescent="0.2">
      <c r="A41">
        <v>39</v>
      </c>
      <c r="B41">
        <v>58.337600000000002</v>
      </c>
      <c r="C41">
        <v>509.93400000000003</v>
      </c>
      <c r="D41">
        <v>49.845500000000001</v>
      </c>
      <c r="E41">
        <v>305.94799999999998</v>
      </c>
      <c r="F41" s="9">
        <v>11.393000000000001</v>
      </c>
      <c r="G41" s="9">
        <v>404.07</v>
      </c>
      <c r="H41" s="9">
        <v>34.985700000000001</v>
      </c>
      <c r="I41" s="9">
        <v>357.39699999999999</v>
      </c>
      <c r="J41" s="9">
        <f>RT!F41</f>
        <v>80.875299999999996</v>
      </c>
      <c r="K41" s="9">
        <f>RT!G41</f>
        <v>443.10399999999998</v>
      </c>
      <c r="L41" s="10">
        <v>23.519100000000002</v>
      </c>
      <c r="M41" s="10">
        <v>299.142</v>
      </c>
      <c r="N41" s="10">
        <v>9.0037000000000003</v>
      </c>
      <c r="O41" s="10">
        <v>319.19099999999997</v>
      </c>
      <c r="P41" s="10">
        <f>RT!J40:J41</f>
        <v>89.069299999999998</v>
      </c>
      <c r="Q41" s="10">
        <f>RT!K41</f>
        <v>436.524</v>
      </c>
      <c r="R41" s="11">
        <v>113.39700000000001</v>
      </c>
      <c r="S41" s="11">
        <v>405.63299999999998</v>
      </c>
      <c r="T41" s="11">
        <v>23.904</v>
      </c>
      <c r="U41" s="11">
        <v>321.39499999999998</v>
      </c>
      <c r="V41" s="12">
        <v>27.293399999999998</v>
      </c>
      <c r="W41" s="12">
        <v>421.56900000000002</v>
      </c>
      <c r="X41" s="13">
        <v>34.991700000000002</v>
      </c>
      <c r="Y41" s="13">
        <v>374.76</v>
      </c>
      <c r="Z41" s="13">
        <v>55.462000000000003</v>
      </c>
      <c r="AA41" s="13">
        <v>406.48599999999999</v>
      </c>
      <c r="AB41" s="14">
        <v>72.717299999999994</v>
      </c>
      <c r="AC41" s="14">
        <v>416.25599999999997</v>
      </c>
      <c r="AD41" s="14">
        <v>40.700400000000002</v>
      </c>
      <c r="AE41" s="14">
        <v>443.71</v>
      </c>
      <c r="AF41" s="14">
        <v>57.767899999999997</v>
      </c>
      <c r="AG41" s="33">
        <v>432.75799999999998</v>
      </c>
      <c r="AH41" s="34">
        <v>99.383600000000001</v>
      </c>
      <c r="AI41" s="34">
        <v>331.51</v>
      </c>
    </row>
    <row r="42" spans="1:35" x14ac:dyDescent="0.2">
      <c r="A42">
        <v>40</v>
      </c>
      <c r="B42">
        <v>57.831000000000003</v>
      </c>
      <c r="C42">
        <v>514.66399999999999</v>
      </c>
      <c r="D42">
        <v>49.519100000000002</v>
      </c>
      <c r="E42">
        <v>317.178</v>
      </c>
      <c r="F42" s="9">
        <v>12.39</v>
      </c>
      <c r="G42" s="9">
        <v>402.625</v>
      </c>
      <c r="H42" s="9">
        <v>33.513100000000001</v>
      </c>
      <c r="I42" s="9">
        <v>361.80799999999999</v>
      </c>
      <c r="J42" s="9">
        <f>RT!F42</f>
        <v>81.675299999999993</v>
      </c>
      <c r="K42" s="9">
        <f>RT!G42</f>
        <v>438.03899999999999</v>
      </c>
      <c r="L42" s="10">
        <v>23.3065</v>
      </c>
      <c r="M42" s="10">
        <v>297.33300000000003</v>
      </c>
      <c r="N42" s="10">
        <v>8.4427000000000003</v>
      </c>
      <c r="O42" s="10">
        <v>319.81299999999999</v>
      </c>
      <c r="P42" s="10">
        <f>RT!J41:J42</f>
        <v>87.255700000000004</v>
      </c>
      <c r="Q42" s="10">
        <f>RT!K42</f>
        <v>437.50299999999999</v>
      </c>
      <c r="R42" s="11">
        <v>99.592799999999997</v>
      </c>
      <c r="S42" s="11">
        <v>406.73700000000002</v>
      </c>
      <c r="T42" s="11">
        <v>22.278300000000002</v>
      </c>
      <c r="U42" s="11">
        <v>321.93200000000002</v>
      </c>
      <c r="V42" s="12">
        <v>26.0091</v>
      </c>
      <c r="W42" s="12">
        <v>422.02499999999998</v>
      </c>
      <c r="X42" s="13">
        <v>31.283100000000001</v>
      </c>
      <c r="Y42" s="13">
        <v>375.613</v>
      </c>
      <c r="Z42" s="13">
        <v>56.017000000000003</v>
      </c>
      <c r="AA42" s="13">
        <v>406.84399999999999</v>
      </c>
      <c r="AB42" s="14">
        <v>71.745199999999997</v>
      </c>
      <c r="AC42" s="14">
        <v>420.73399999999998</v>
      </c>
      <c r="AD42" s="14">
        <v>43.999899999999997</v>
      </c>
      <c r="AE42" s="14">
        <v>444.74400000000003</v>
      </c>
      <c r="AF42" s="14">
        <v>64.111900000000006</v>
      </c>
      <c r="AG42" s="33">
        <v>432.14699999999999</v>
      </c>
      <c r="AH42" s="34">
        <v>95.692800000000005</v>
      </c>
      <c r="AI42" s="34">
        <v>323.06400000000002</v>
      </c>
    </row>
    <row r="43" spans="1:35" x14ac:dyDescent="0.2">
      <c r="A43">
        <v>41</v>
      </c>
      <c r="B43">
        <v>57.835000000000001</v>
      </c>
      <c r="C43">
        <v>517.22500000000002</v>
      </c>
      <c r="D43">
        <v>47.596299999999999</v>
      </c>
      <c r="E43">
        <v>330.45400000000001</v>
      </c>
      <c r="F43" s="9">
        <v>16.119599999999998</v>
      </c>
      <c r="G43" s="9">
        <v>399.76299999999998</v>
      </c>
      <c r="H43" s="9">
        <v>40.426099999999998</v>
      </c>
      <c r="I43" s="9">
        <v>368.6</v>
      </c>
      <c r="J43" s="9">
        <f>RT!F43</f>
        <v>87.378</v>
      </c>
      <c r="K43" s="9">
        <f>RT!G43</f>
        <v>432.87400000000002</v>
      </c>
      <c r="L43" s="10">
        <v>24.107900000000001</v>
      </c>
      <c r="M43" s="10">
        <v>290.90499999999997</v>
      </c>
      <c r="N43" s="10">
        <v>8.9522999999999993</v>
      </c>
      <c r="O43" s="10">
        <v>320.435</v>
      </c>
      <c r="P43" s="10">
        <f>RT!J42:J43</f>
        <v>86.220799999999997</v>
      </c>
      <c r="Q43" s="10">
        <f>RT!K43</f>
        <v>438.483</v>
      </c>
      <c r="R43" s="11">
        <v>91.193399999999997</v>
      </c>
      <c r="S43" s="11">
        <v>407.84</v>
      </c>
      <c r="T43" s="11">
        <v>21.825099999999999</v>
      </c>
      <c r="U43" s="11">
        <v>322.84399999999999</v>
      </c>
      <c r="V43" s="12">
        <v>25.687000000000001</v>
      </c>
      <c r="W43" s="12">
        <v>422.48099999999999</v>
      </c>
      <c r="X43" s="13">
        <v>28.885200000000001</v>
      </c>
      <c r="Y43" s="13">
        <v>376.46499999999997</v>
      </c>
      <c r="Z43" s="13">
        <v>58.034799999999997</v>
      </c>
      <c r="AA43" s="13">
        <v>407.202</v>
      </c>
      <c r="AB43" s="14">
        <v>68.953599999999994</v>
      </c>
      <c r="AC43" s="14">
        <v>431.39400000000001</v>
      </c>
      <c r="AD43" s="14">
        <v>38.449300000000001</v>
      </c>
      <c r="AE43" s="14">
        <v>445.77699999999999</v>
      </c>
      <c r="AF43" s="14">
        <v>59.252800000000001</v>
      </c>
      <c r="AG43" s="33">
        <v>430.512</v>
      </c>
      <c r="AH43" s="34">
        <v>92.932000000000002</v>
      </c>
      <c r="AI43" s="34">
        <v>316.05799999999999</v>
      </c>
    </row>
    <row r="44" spans="1:35" x14ac:dyDescent="0.2">
      <c r="A44">
        <v>42</v>
      </c>
      <c r="B44">
        <v>57.629300000000001</v>
      </c>
      <c r="C44">
        <v>515.04399999999998</v>
      </c>
      <c r="D44">
        <v>42.657800000000002</v>
      </c>
      <c r="E44">
        <v>344.38400000000001</v>
      </c>
      <c r="F44" s="9">
        <v>18.634399999999999</v>
      </c>
      <c r="G44" s="9">
        <v>395.553</v>
      </c>
      <c r="H44" s="9">
        <v>43.215499999999999</v>
      </c>
      <c r="I44" s="9">
        <v>377.35700000000003</v>
      </c>
      <c r="J44" s="9">
        <f>RT!F44</f>
        <v>90.649199999999993</v>
      </c>
      <c r="K44" s="9">
        <f>RT!G44</f>
        <v>429.54</v>
      </c>
      <c r="L44" s="10">
        <v>25.534600000000001</v>
      </c>
      <c r="M44" s="10">
        <v>294.57400000000001</v>
      </c>
      <c r="N44" s="10">
        <v>10.831</v>
      </c>
      <c r="O44" s="10">
        <v>321.05700000000002</v>
      </c>
      <c r="P44" s="10">
        <f>RT!J43:J44</f>
        <v>84.516800000000003</v>
      </c>
      <c r="Q44" s="10">
        <f>RT!K44</f>
        <v>429.46199999999999</v>
      </c>
      <c r="R44" s="11">
        <v>91.942999999999998</v>
      </c>
      <c r="S44" s="11">
        <v>408.94400000000002</v>
      </c>
      <c r="T44" s="11">
        <v>23.824200000000001</v>
      </c>
      <c r="U44" s="11">
        <v>321.61099999999999</v>
      </c>
      <c r="V44" s="12">
        <v>26.439800000000002</v>
      </c>
      <c r="W44" s="12">
        <v>422.93700000000001</v>
      </c>
      <c r="X44" s="13">
        <v>29.475000000000001</v>
      </c>
      <c r="Y44" s="13">
        <v>377.31700000000001</v>
      </c>
      <c r="Z44" s="13">
        <v>60.199599999999997</v>
      </c>
      <c r="AA44" s="13">
        <v>407.56</v>
      </c>
      <c r="AB44" s="14">
        <v>68.884100000000004</v>
      </c>
      <c r="AC44" s="14">
        <v>444.03199999999998</v>
      </c>
      <c r="AD44" s="14">
        <v>35.850900000000003</v>
      </c>
      <c r="AE44" s="14">
        <v>446.81099999999998</v>
      </c>
      <c r="AF44" s="14">
        <v>46.750599999999999</v>
      </c>
      <c r="AG44" s="33">
        <v>432.41300000000001</v>
      </c>
      <c r="AH44" s="34">
        <v>91.622399999999999</v>
      </c>
      <c r="AI44" s="34">
        <v>318.39499999999998</v>
      </c>
    </row>
    <row r="45" spans="1:35" x14ac:dyDescent="0.2">
      <c r="A45">
        <v>43</v>
      </c>
      <c r="B45">
        <v>57.5167</v>
      </c>
      <c r="C45">
        <v>514.58500000000004</v>
      </c>
      <c r="D45">
        <v>38.3919</v>
      </c>
      <c r="E45">
        <v>342.85500000000002</v>
      </c>
      <c r="F45" s="9">
        <v>17.309200000000001</v>
      </c>
      <c r="G45" s="9">
        <v>397.29300000000001</v>
      </c>
      <c r="H45" s="9">
        <v>37.252400000000002</v>
      </c>
      <c r="I45" s="9">
        <v>380.00299999999999</v>
      </c>
      <c r="J45" s="9">
        <f>RT!F45</f>
        <v>88.140199999999993</v>
      </c>
      <c r="K45" s="9">
        <f>RT!G45</f>
        <v>429.35</v>
      </c>
      <c r="L45" s="10">
        <v>29.533200000000001</v>
      </c>
      <c r="M45" s="10">
        <v>295.13299999999998</v>
      </c>
      <c r="N45" s="10">
        <v>8.5382999999999996</v>
      </c>
      <c r="O45" s="10">
        <v>322.529</v>
      </c>
      <c r="P45" s="10">
        <f>RT!J44:J45</f>
        <v>85.047700000000006</v>
      </c>
      <c r="Q45" s="10">
        <f>RT!K45</f>
        <v>420.44200000000001</v>
      </c>
      <c r="R45" s="11">
        <v>97.020899999999997</v>
      </c>
      <c r="S45" s="11">
        <v>410.04700000000003</v>
      </c>
      <c r="T45" s="11">
        <v>24.2135</v>
      </c>
      <c r="U45" s="11">
        <v>331.51</v>
      </c>
      <c r="V45" s="12">
        <v>29.234100000000002</v>
      </c>
      <c r="W45" s="12">
        <v>423.39299999999997</v>
      </c>
      <c r="X45" s="13">
        <v>28.426300000000001</v>
      </c>
      <c r="Y45" s="13">
        <v>378.16899999999998</v>
      </c>
      <c r="Z45" s="13">
        <v>58.135899999999999</v>
      </c>
      <c r="AA45" s="13">
        <v>407.91800000000001</v>
      </c>
      <c r="AB45" s="14">
        <v>69.134299999999996</v>
      </c>
      <c r="AC45" s="14">
        <v>451.32</v>
      </c>
      <c r="AD45" s="14">
        <v>37.2699</v>
      </c>
      <c r="AE45" s="14">
        <v>447.84500000000003</v>
      </c>
      <c r="AF45" s="14">
        <v>45.442500000000003</v>
      </c>
      <c r="AG45" s="33">
        <v>430.75</v>
      </c>
      <c r="AH45" s="34">
        <v>89.855199999999996</v>
      </c>
      <c r="AI45" s="34">
        <v>350.471</v>
      </c>
    </row>
    <row r="46" spans="1:35" x14ac:dyDescent="0.2">
      <c r="A46">
        <v>44</v>
      </c>
      <c r="B46">
        <v>57.603000000000002</v>
      </c>
      <c r="C46">
        <v>515.952</v>
      </c>
      <c r="D46">
        <v>38.595399999999998</v>
      </c>
      <c r="E46">
        <v>336.70800000000003</v>
      </c>
      <c r="F46" s="9">
        <v>13.4838</v>
      </c>
      <c r="G46" s="9">
        <v>398.30399999999997</v>
      </c>
      <c r="H46" s="9">
        <v>35.919600000000003</v>
      </c>
      <c r="I46" s="9">
        <v>378.49</v>
      </c>
      <c r="J46" s="9">
        <f>RT!F46</f>
        <v>89.340299999999999</v>
      </c>
      <c r="K46" s="9">
        <f>RT!G46</f>
        <v>427.541</v>
      </c>
      <c r="L46" s="10">
        <v>27.895800000000001</v>
      </c>
      <c r="M46" s="10">
        <v>294.77100000000002</v>
      </c>
      <c r="N46" s="10">
        <v>8.2346000000000004</v>
      </c>
      <c r="O46" s="10">
        <v>324.00200000000001</v>
      </c>
      <c r="P46" s="10">
        <f>RT!J45:J46</f>
        <v>86.388800000000003</v>
      </c>
      <c r="Q46" s="10">
        <f>RT!K46</f>
        <v>421.42200000000003</v>
      </c>
      <c r="R46" s="11">
        <v>102.255</v>
      </c>
      <c r="S46" s="11">
        <v>411.15</v>
      </c>
      <c r="T46" s="11">
        <v>24.602799999999998</v>
      </c>
      <c r="U46" s="11">
        <v>323.06400000000002</v>
      </c>
      <c r="V46" s="12">
        <v>29.313099999999999</v>
      </c>
      <c r="W46" s="12">
        <v>423.84800000000001</v>
      </c>
      <c r="X46" s="13">
        <v>27.625499999999999</v>
      </c>
      <c r="Y46" s="13">
        <v>379.02100000000002</v>
      </c>
      <c r="Z46" s="13">
        <v>56.148600000000002</v>
      </c>
      <c r="AA46" s="13">
        <v>408.27699999999999</v>
      </c>
      <c r="AB46" s="14">
        <v>65.677899999999994</v>
      </c>
      <c r="AC46" s="14">
        <v>449.63600000000002</v>
      </c>
      <c r="AD46" s="14">
        <v>38.922899999999998</v>
      </c>
      <c r="AE46" s="14">
        <v>448.87799999999999</v>
      </c>
      <c r="AF46" s="14">
        <v>49.237000000000002</v>
      </c>
      <c r="AG46" s="33">
        <v>432.41399999999999</v>
      </c>
      <c r="AH46" s="34">
        <v>89.244299999999996</v>
      </c>
      <c r="AI46" s="34">
        <v>370.923</v>
      </c>
    </row>
    <row r="47" spans="1:35" x14ac:dyDescent="0.2">
      <c r="A47">
        <v>45</v>
      </c>
      <c r="B47">
        <v>57.721699999999998</v>
      </c>
      <c r="C47">
        <v>511.70299999999997</v>
      </c>
      <c r="D47">
        <v>40.454900000000002</v>
      </c>
      <c r="E47">
        <v>330.86099999999999</v>
      </c>
      <c r="F47" s="9">
        <v>14.156700000000001</v>
      </c>
      <c r="G47" s="9">
        <v>400.11900000000003</v>
      </c>
      <c r="H47" s="9">
        <v>36.672400000000003</v>
      </c>
      <c r="I47" s="9">
        <v>372.60199999999998</v>
      </c>
      <c r="J47" s="9">
        <f>RT!F47</f>
        <v>89.4863</v>
      </c>
      <c r="K47" s="9">
        <f>RT!G47</f>
        <v>430.56299999999999</v>
      </c>
      <c r="L47" s="10">
        <v>22.119499999999999</v>
      </c>
      <c r="M47" s="10">
        <v>306.702</v>
      </c>
      <c r="N47" s="10">
        <v>10.289099999999999</v>
      </c>
      <c r="O47" s="10">
        <v>325.47399999999999</v>
      </c>
      <c r="P47" s="10">
        <f>RT!J46:J47</f>
        <v>90.379800000000003</v>
      </c>
      <c r="Q47" s="10">
        <f>RT!K47</f>
        <v>412.40100000000001</v>
      </c>
      <c r="R47" s="11">
        <v>105.854</v>
      </c>
      <c r="S47" s="11">
        <v>412.25400000000002</v>
      </c>
      <c r="T47" s="11">
        <v>24.992100000000001</v>
      </c>
      <c r="U47" s="11">
        <v>316.05799999999999</v>
      </c>
      <c r="V47" s="12">
        <v>28.7273</v>
      </c>
      <c r="W47" s="12">
        <v>424.30399999999997</v>
      </c>
      <c r="X47" s="13">
        <v>28.183900000000001</v>
      </c>
      <c r="Y47" s="13">
        <v>379.87299999999999</v>
      </c>
      <c r="Z47" s="13">
        <v>55.273800000000001</v>
      </c>
      <c r="AA47" s="13">
        <v>408.63499999999999</v>
      </c>
      <c r="AB47" s="14">
        <v>66.571600000000004</v>
      </c>
      <c r="AC47" s="14">
        <v>454.94799999999998</v>
      </c>
      <c r="AD47" s="14">
        <v>38.759900000000002</v>
      </c>
      <c r="AE47" s="14">
        <v>449.91199999999998</v>
      </c>
      <c r="AF47" s="14">
        <v>54.307400000000001</v>
      </c>
      <c r="AG47" s="33">
        <v>432.79700000000003</v>
      </c>
      <c r="AH47" s="34">
        <v>87.503500000000003</v>
      </c>
      <c r="AI47" s="34">
        <v>381.375</v>
      </c>
    </row>
    <row r="48" spans="1:35" x14ac:dyDescent="0.2">
      <c r="A48">
        <v>46</v>
      </c>
      <c r="B48">
        <v>59.168599999999998</v>
      </c>
      <c r="C48">
        <v>505.64499999999998</v>
      </c>
      <c r="D48">
        <v>42.516500000000001</v>
      </c>
      <c r="E48">
        <v>315.73</v>
      </c>
      <c r="F48" s="9">
        <v>13.5967</v>
      </c>
      <c r="G48" s="9">
        <v>396.98899999999998</v>
      </c>
      <c r="H48" s="9">
        <v>36.033000000000001</v>
      </c>
      <c r="I48" s="9">
        <v>367.423</v>
      </c>
      <c r="J48" s="9">
        <f>RT!F48</f>
        <v>85.957400000000007</v>
      </c>
      <c r="K48" s="9">
        <f>RT!G48</f>
        <v>430.85300000000001</v>
      </c>
      <c r="L48" s="10">
        <v>19.4497</v>
      </c>
      <c r="M48" s="10">
        <v>297.01499999999999</v>
      </c>
      <c r="N48" s="10">
        <v>11.9611</v>
      </c>
      <c r="O48" s="10">
        <v>326.94600000000003</v>
      </c>
      <c r="P48" s="10">
        <f>RT!J47:J48</f>
        <v>90.040099999999995</v>
      </c>
      <c r="Q48" s="10">
        <f>RT!K48</f>
        <v>403.38099999999997</v>
      </c>
      <c r="R48" s="11">
        <v>104.518</v>
      </c>
      <c r="S48" s="11">
        <v>413.35700000000003</v>
      </c>
      <c r="T48" s="11">
        <v>25.381499999999999</v>
      </c>
      <c r="U48" s="11">
        <v>318.39499999999998</v>
      </c>
      <c r="V48" s="12">
        <v>33.005499999999998</v>
      </c>
      <c r="W48" s="12">
        <v>424.76</v>
      </c>
      <c r="X48" s="13">
        <v>35.114400000000003</v>
      </c>
      <c r="Y48" s="13">
        <v>377.34300000000002</v>
      </c>
      <c r="Z48" s="13">
        <v>55.913499999999999</v>
      </c>
      <c r="AA48" s="13">
        <v>408.99299999999999</v>
      </c>
      <c r="AB48" s="14">
        <v>66.967699999999994</v>
      </c>
      <c r="AC48" s="14">
        <v>444.87400000000002</v>
      </c>
      <c r="AD48" s="14">
        <v>36.9499</v>
      </c>
      <c r="AE48" s="14">
        <v>450.94499999999999</v>
      </c>
      <c r="AF48" s="14">
        <v>51.738599999999998</v>
      </c>
      <c r="AG48" s="33">
        <v>438.661</v>
      </c>
      <c r="AH48" s="34">
        <v>87.102999999999994</v>
      </c>
      <c r="AI48" s="34">
        <v>381.827</v>
      </c>
    </row>
    <row r="49" spans="1:35" x14ac:dyDescent="0.2">
      <c r="A49">
        <v>47</v>
      </c>
      <c r="B49">
        <v>58.938299999999998</v>
      </c>
      <c r="C49">
        <v>501.22500000000002</v>
      </c>
      <c r="D49">
        <v>44.622399999999999</v>
      </c>
      <c r="E49">
        <v>310.8</v>
      </c>
      <c r="F49" s="9">
        <v>12.5557</v>
      </c>
      <c r="G49" s="9">
        <v>399.3</v>
      </c>
      <c r="H49" s="9">
        <v>34.712699999999998</v>
      </c>
      <c r="I49" s="9">
        <v>363.24700000000001</v>
      </c>
      <c r="J49" s="9">
        <f>RT!F49</f>
        <v>87.262900000000002</v>
      </c>
      <c r="K49" s="9">
        <f>RT!G49</f>
        <v>434.15300000000002</v>
      </c>
      <c r="L49" s="10">
        <v>21.162500000000001</v>
      </c>
      <c r="M49" s="10">
        <v>298.81700000000001</v>
      </c>
      <c r="N49" s="10">
        <v>22.279299999999999</v>
      </c>
      <c r="O49" s="10">
        <v>328.41899999999998</v>
      </c>
      <c r="P49" s="10">
        <f>RT!J48:J49</f>
        <v>92.192599999999999</v>
      </c>
      <c r="Q49" s="10">
        <f>RT!K49</f>
        <v>404.36</v>
      </c>
      <c r="R49" s="11">
        <v>97.421700000000001</v>
      </c>
      <c r="S49" s="11">
        <v>414.46100000000001</v>
      </c>
      <c r="T49" s="11">
        <v>25.770800000000001</v>
      </c>
      <c r="U49" s="11">
        <v>322.07400000000001</v>
      </c>
      <c r="V49" s="12">
        <v>38.028199999999998</v>
      </c>
      <c r="W49" s="12">
        <v>425.21600000000001</v>
      </c>
      <c r="X49" s="13">
        <v>42.517699999999998</v>
      </c>
      <c r="Y49" s="13">
        <v>378.31200000000001</v>
      </c>
      <c r="Z49" s="13">
        <v>56.553100000000001</v>
      </c>
      <c r="AA49" s="13">
        <v>409.351</v>
      </c>
      <c r="AB49" s="14">
        <v>61.920499999999997</v>
      </c>
      <c r="AC49" s="14">
        <v>440.04399999999998</v>
      </c>
      <c r="AD49" s="14">
        <v>32.700699999999998</v>
      </c>
      <c r="AE49" s="14">
        <v>451.97899999999998</v>
      </c>
      <c r="AF49" s="14">
        <v>51.179400000000001</v>
      </c>
      <c r="AG49" s="33">
        <v>439.88799999999998</v>
      </c>
      <c r="AH49" s="34">
        <v>87.556100000000001</v>
      </c>
      <c r="AI49" s="34">
        <v>382.279</v>
      </c>
    </row>
    <row r="50" spans="1:35" x14ac:dyDescent="0.2">
      <c r="A50">
        <v>48</v>
      </c>
      <c r="B50">
        <v>58.530500000000004</v>
      </c>
      <c r="C50">
        <v>500.34800000000001</v>
      </c>
      <c r="D50">
        <v>44.680700000000002</v>
      </c>
      <c r="E50">
        <v>309.964</v>
      </c>
      <c r="F50" s="9">
        <v>13.006399999999999</v>
      </c>
      <c r="G50" s="9">
        <v>406.19900000000001</v>
      </c>
      <c r="H50" s="9">
        <v>36.755099999999999</v>
      </c>
      <c r="I50" s="9">
        <v>361.66</v>
      </c>
      <c r="J50" s="9">
        <f>RT!F50</f>
        <v>88.885300000000001</v>
      </c>
      <c r="K50" s="9">
        <f>RT!G50</f>
        <v>443.58699999999999</v>
      </c>
      <c r="L50" s="10">
        <v>22.713799999999999</v>
      </c>
      <c r="M50" s="10">
        <v>299.88600000000002</v>
      </c>
      <c r="N50" s="10">
        <v>32.799500000000002</v>
      </c>
      <c r="O50" s="10">
        <v>329.89100000000002</v>
      </c>
      <c r="P50" s="10">
        <f>RT!J49:J50</f>
        <v>94.262699999999995</v>
      </c>
      <c r="Q50" s="10">
        <f>RT!K50</f>
        <v>402.101</v>
      </c>
      <c r="R50" s="11">
        <v>84.074700000000007</v>
      </c>
      <c r="S50" s="11">
        <v>415.56400000000002</v>
      </c>
      <c r="T50" s="11">
        <v>26.1601</v>
      </c>
      <c r="U50" s="11">
        <v>323.47000000000003</v>
      </c>
      <c r="V50" s="12">
        <v>40.3842</v>
      </c>
      <c r="W50" s="12">
        <v>425.67200000000003</v>
      </c>
      <c r="X50" s="13">
        <v>38.7834</v>
      </c>
      <c r="Y50" s="13">
        <v>379.88200000000001</v>
      </c>
      <c r="Z50" s="13">
        <v>57.192799999999998</v>
      </c>
      <c r="AA50" s="13">
        <v>409.709</v>
      </c>
      <c r="AB50" s="14">
        <v>58.845199999999998</v>
      </c>
      <c r="AC50" s="14">
        <v>445.24900000000002</v>
      </c>
      <c r="AD50" s="14">
        <v>28.359400000000001</v>
      </c>
      <c r="AE50" s="14">
        <v>453.012</v>
      </c>
      <c r="AF50" s="14">
        <v>49.643700000000003</v>
      </c>
      <c r="AG50" s="33">
        <v>445.28899999999999</v>
      </c>
      <c r="AH50" s="34">
        <v>88.743099999999998</v>
      </c>
      <c r="AI50" s="34">
        <v>382.73099999999999</v>
      </c>
    </row>
    <row r="51" spans="1:35" x14ac:dyDescent="0.2">
      <c r="A51">
        <v>49</v>
      </c>
      <c r="B51">
        <v>58.242400000000004</v>
      </c>
      <c r="C51">
        <v>497.10899999999998</v>
      </c>
      <c r="D51">
        <v>44.991900000000001</v>
      </c>
      <c r="E51">
        <v>309.89299999999997</v>
      </c>
      <c r="F51" s="9">
        <v>17.433800000000002</v>
      </c>
      <c r="G51" s="9">
        <v>412.35300000000001</v>
      </c>
      <c r="H51" s="9">
        <v>38.645400000000002</v>
      </c>
      <c r="I51" s="9">
        <v>364.52</v>
      </c>
      <c r="J51" s="9">
        <f>RT!F51</f>
        <v>91.536100000000005</v>
      </c>
      <c r="K51" s="9">
        <f>RT!G51</f>
        <v>447.42</v>
      </c>
      <c r="L51" s="10">
        <v>23.439599999999999</v>
      </c>
      <c r="M51" s="10">
        <v>297.44799999999998</v>
      </c>
      <c r="N51" s="10">
        <v>38.4268</v>
      </c>
      <c r="O51" s="10">
        <v>331.36399999999998</v>
      </c>
      <c r="P51" s="10">
        <f>RT!J50:J51</f>
        <v>92.875100000000003</v>
      </c>
      <c r="Q51" s="10">
        <f>RT!K51</f>
        <v>405.37400000000002</v>
      </c>
      <c r="R51" s="11">
        <v>77.511099999999999</v>
      </c>
      <c r="S51" s="11">
        <v>416.66800000000001</v>
      </c>
      <c r="T51" s="11">
        <v>26.549399999999999</v>
      </c>
      <c r="U51" s="11">
        <v>328.34399999999999</v>
      </c>
      <c r="V51" s="12">
        <v>38.947400000000002</v>
      </c>
      <c r="W51" s="12">
        <v>426.12799999999999</v>
      </c>
      <c r="X51" s="13">
        <v>30.084499999999998</v>
      </c>
      <c r="Y51" s="13">
        <v>381.15600000000001</v>
      </c>
      <c r="Z51" s="13">
        <v>57.832500000000003</v>
      </c>
      <c r="AA51" s="13">
        <v>410.06799999999998</v>
      </c>
      <c r="AB51" s="14">
        <v>57.753100000000003</v>
      </c>
      <c r="AC51" s="14">
        <v>441.822</v>
      </c>
      <c r="AD51" s="14">
        <v>24.934799999999999</v>
      </c>
      <c r="AE51" s="14">
        <v>454.04599999999999</v>
      </c>
      <c r="AF51" s="14">
        <v>49.429299999999998</v>
      </c>
      <c r="AG51" s="33">
        <v>445.84500000000003</v>
      </c>
      <c r="AH51" s="34">
        <v>89.3125</v>
      </c>
      <c r="AI51" s="34">
        <v>383.18299999999999</v>
      </c>
    </row>
    <row r="52" spans="1:35" x14ac:dyDescent="0.2">
      <c r="A52">
        <v>50</v>
      </c>
      <c r="B52">
        <v>57.970700000000001</v>
      </c>
      <c r="C52">
        <v>488.983</v>
      </c>
      <c r="D52">
        <v>44.668599999999998</v>
      </c>
      <c r="E52">
        <v>306.73599999999999</v>
      </c>
      <c r="F52" s="9">
        <v>22.171600000000002</v>
      </c>
      <c r="G52" s="9">
        <v>412.01600000000002</v>
      </c>
      <c r="H52" s="9">
        <v>38.0379</v>
      </c>
      <c r="I52" s="9">
        <v>369.36799999999999</v>
      </c>
      <c r="J52" s="9">
        <f>RT!F52</f>
        <v>95.901300000000006</v>
      </c>
      <c r="K52" s="9">
        <f>RT!G52</f>
        <v>443.87599999999998</v>
      </c>
      <c r="L52" s="10">
        <v>23.7272</v>
      </c>
      <c r="M52" s="10">
        <v>293.86500000000001</v>
      </c>
      <c r="N52" s="10">
        <v>37.4846</v>
      </c>
      <c r="O52" s="10">
        <v>332.83600000000001</v>
      </c>
      <c r="P52" s="10">
        <f>RT!J51:J52</f>
        <v>89.911199999999994</v>
      </c>
      <c r="Q52" s="10">
        <f>RT!K52</f>
        <v>406.51799999999997</v>
      </c>
      <c r="R52" s="11">
        <v>70.526799999999994</v>
      </c>
      <c r="S52" s="11">
        <v>417.77100000000002</v>
      </c>
      <c r="T52" s="11">
        <v>26.938700000000001</v>
      </c>
      <c r="U52" s="11">
        <v>329.82100000000003</v>
      </c>
      <c r="V52" s="12">
        <v>31.1126</v>
      </c>
      <c r="W52" s="12">
        <v>426.58300000000003</v>
      </c>
      <c r="X52" s="13">
        <v>26.832699999999999</v>
      </c>
      <c r="Y52" s="13">
        <v>380.77800000000002</v>
      </c>
      <c r="Z52" s="13">
        <v>58.472200000000001</v>
      </c>
      <c r="AA52" s="13">
        <v>410.42599999999999</v>
      </c>
      <c r="AB52" s="14">
        <v>59.4527</v>
      </c>
      <c r="AC52" s="14">
        <v>433.24599999999998</v>
      </c>
      <c r="AD52" s="14">
        <v>22.8569</v>
      </c>
      <c r="AE52" s="14">
        <v>455.07900000000001</v>
      </c>
      <c r="AF52" s="14">
        <v>51.907899999999998</v>
      </c>
      <c r="AG52" s="33">
        <v>447.37400000000002</v>
      </c>
      <c r="AH52" s="34">
        <v>89.591999999999999</v>
      </c>
      <c r="AI52" s="34">
        <v>383.63400000000001</v>
      </c>
    </row>
    <row r="53" spans="1:35" x14ac:dyDescent="0.2">
      <c r="A53">
        <v>51</v>
      </c>
      <c r="B53">
        <v>57.042400000000001</v>
      </c>
      <c r="C53">
        <v>489.55799999999999</v>
      </c>
      <c r="D53">
        <v>40.876399999999997</v>
      </c>
      <c r="E53">
        <v>300.73700000000002</v>
      </c>
      <c r="F53" s="9">
        <v>26.061299999999999</v>
      </c>
      <c r="G53" s="9">
        <v>413.31400000000002</v>
      </c>
      <c r="H53" s="9">
        <v>37.872</v>
      </c>
      <c r="I53" s="9">
        <v>367.71</v>
      </c>
      <c r="J53" s="9">
        <f>RT!F53</f>
        <v>93.368799999999993</v>
      </c>
      <c r="K53" s="9">
        <f>RT!G53</f>
        <v>440.40199999999999</v>
      </c>
      <c r="L53" s="10">
        <v>22.787600000000001</v>
      </c>
      <c r="M53" s="10">
        <v>282.26799999999997</v>
      </c>
      <c r="N53" s="10">
        <v>31.3188</v>
      </c>
      <c r="O53" s="10">
        <v>334.30799999999999</v>
      </c>
      <c r="P53" s="10">
        <f>RT!J52:J53</f>
        <v>88.410700000000006</v>
      </c>
      <c r="Q53" s="10">
        <f>RT!K53</f>
        <v>409.53</v>
      </c>
      <c r="R53" s="11">
        <v>66.113500000000002</v>
      </c>
      <c r="S53" s="11">
        <v>418.875</v>
      </c>
      <c r="T53" s="11">
        <v>22.908300000000001</v>
      </c>
      <c r="U53" s="11">
        <v>326.36399999999998</v>
      </c>
      <c r="V53" s="12">
        <v>27.541</v>
      </c>
      <c r="W53" s="12">
        <v>427.03899999999999</v>
      </c>
      <c r="X53" s="13">
        <v>26.075299999999999</v>
      </c>
      <c r="Y53" s="13">
        <v>380.26499999999999</v>
      </c>
      <c r="Z53" s="13">
        <v>59.111800000000002</v>
      </c>
      <c r="AA53" s="13">
        <v>410.78399999999999</v>
      </c>
      <c r="AB53" s="14">
        <v>58.891500000000001</v>
      </c>
      <c r="AC53" s="14">
        <v>427.92899999999997</v>
      </c>
      <c r="AD53" s="14">
        <v>23.055700000000002</v>
      </c>
      <c r="AE53" s="14">
        <v>456.113</v>
      </c>
      <c r="AF53" s="14">
        <v>55.827800000000003</v>
      </c>
      <c r="AG53" s="33">
        <v>451.83100000000002</v>
      </c>
      <c r="AH53" s="34">
        <v>95.289000000000001</v>
      </c>
      <c r="AI53" s="34">
        <v>384.08600000000001</v>
      </c>
    </row>
    <row r="54" spans="1:35" x14ac:dyDescent="0.2">
      <c r="A54">
        <v>52</v>
      </c>
      <c r="B54">
        <v>55.917299999999997</v>
      </c>
      <c r="C54">
        <v>490.28399999999999</v>
      </c>
      <c r="D54">
        <v>37.857599999999998</v>
      </c>
      <c r="E54">
        <v>296.76499999999999</v>
      </c>
      <c r="F54" s="9">
        <v>32.9343</v>
      </c>
      <c r="G54" s="9">
        <v>412.63900000000001</v>
      </c>
      <c r="H54" s="9">
        <v>36.952100000000002</v>
      </c>
      <c r="I54" s="9">
        <v>366.69</v>
      </c>
      <c r="J54" s="9">
        <f>RT!F54</f>
        <v>88.3185</v>
      </c>
      <c r="K54" s="9">
        <f>RT!G54</f>
        <v>441.96199999999999</v>
      </c>
      <c r="L54" s="10">
        <v>22.0351</v>
      </c>
      <c r="M54" s="10">
        <v>279.20699999999999</v>
      </c>
      <c r="N54" s="10">
        <v>25.380800000000001</v>
      </c>
      <c r="O54" s="10">
        <v>335.78100000000001</v>
      </c>
      <c r="P54" s="10">
        <f>RT!J53:J54</f>
        <v>86.957999999999998</v>
      </c>
      <c r="Q54" s="10">
        <f>RT!K54</f>
        <v>386.392</v>
      </c>
      <c r="R54" s="11">
        <v>65.339600000000004</v>
      </c>
      <c r="S54" s="11">
        <v>419.97800000000001</v>
      </c>
      <c r="T54" s="11">
        <v>23.119</v>
      </c>
      <c r="U54" s="11">
        <v>324.303</v>
      </c>
      <c r="V54" s="12">
        <v>26.4681</v>
      </c>
      <c r="W54" s="12">
        <v>427.495</v>
      </c>
      <c r="X54" s="13">
        <v>26.716799999999999</v>
      </c>
      <c r="Y54" s="13">
        <v>380.73</v>
      </c>
      <c r="Z54" s="13">
        <v>59.7515</v>
      </c>
      <c r="AA54" s="13">
        <v>411.142</v>
      </c>
      <c r="AB54" s="14">
        <v>59.852600000000002</v>
      </c>
      <c r="AC54" s="14">
        <v>424.92399999999998</v>
      </c>
      <c r="AD54" s="14">
        <v>25.048999999999999</v>
      </c>
      <c r="AE54" s="14">
        <v>457.14600000000002</v>
      </c>
      <c r="AF54" s="14">
        <v>63.953099999999999</v>
      </c>
      <c r="AG54" s="33">
        <v>448.35300000000001</v>
      </c>
      <c r="AH54" s="34">
        <v>103.91</v>
      </c>
      <c r="AI54" s="34">
        <v>384.53800000000001</v>
      </c>
    </row>
    <row r="55" spans="1:35" x14ac:dyDescent="0.2">
      <c r="A55">
        <v>53</v>
      </c>
      <c r="B55">
        <v>55.395400000000002</v>
      </c>
      <c r="C55">
        <v>496.45</v>
      </c>
      <c r="D55">
        <v>37.233800000000002</v>
      </c>
      <c r="E55">
        <v>294.83800000000002</v>
      </c>
      <c r="F55" s="9">
        <v>40.960500000000003</v>
      </c>
      <c r="G55" s="9">
        <v>411.904</v>
      </c>
      <c r="H55" s="9">
        <v>34.5779</v>
      </c>
      <c r="I55" s="9">
        <v>367.83199999999999</v>
      </c>
      <c r="J55" s="9">
        <f>RT!F55</f>
        <v>87.268000000000001</v>
      </c>
      <c r="K55" s="9">
        <f>RT!G55</f>
        <v>441.63799999999998</v>
      </c>
      <c r="L55" s="10">
        <v>22.9011</v>
      </c>
      <c r="M55" s="10">
        <v>273.298</v>
      </c>
      <c r="N55" s="10">
        <v>23.645399999999999</v>
      </c>
      <c r="O55" s="10">
        <v>337.25299999999999</v>
      </c>
      <c r="P55" s="10">
        <f>RT!J54:J55</f>
        <v>86.209299999999999</v>
      </c>
      <c r="Q55" s="10">
        <f>RT!K55</f>
        <v>386.37599999999998</v>
      </c>
      <c r="R55" s="11">
        <v>62.46</v>
      </c>
      <c r="S55" s="11">
        <v>421.08199999999999</v>
      </c>
      <c r="T55" s="11">
        <v>24.8</v>
      </c>
      <c r="U55" s="11">
        <v>319.077</v>
      </c>
      <c r="V55" s="12">
        <v>26.888500000000001</v>
      </c>
      <c r="W55" s="12">
        <v>427.95100000000002</v>
      </c>
      <c r="X55" s="13">
        <v>27.4879</v>
      </c>
      <c r="Y55" s="13">
        <v>379.24700000000001</v>
      </c>
      <c r="Z55" s="13">
        <v>60.391199999999998</v>
      </c>
      <c r="AA55" s="13">
        <v>411.5</v>
      </c>
      <c r="AB55" s="14">
        <v>62.202199999999998</v>
      </c>
      <c r="AC55" s="14">
        <v>423.48200000000003</v>
      </c>
      <c r="AD55" s="14">
        <v>25.682099999999998</v>
      </c>
      <c r="AE55" s="14">
        <v>458.18</v>
      </c>
      <c r="AF55" s="14">
        <v>72.736099999999993</v>
      </c>
      <c r="AG55" s="33">
        <v>442.96800000000002</v>
      </c>
      <c r="AH55" s="34">
        <v>104.133</v>
      </c>
      <c r="AI55" s="34">
        <v>384.99</v>
      </c>
    </row>
    <row r="56" spans="1:35" x14ac:dyDescent="0.2">
      <c r="A56">
        <v>54</v>
      </c>
      <c r="B56">
        <v>54.569499999999998</v>
      </c>
      <c r="C56">
        <v>495.17399999999998</v>
      </c>
      <c r="D56">
        <v>36.917099999999998</v>
      </c>
      <c r="E56">
        <v>303.80799999999999</v>
      </c>
      <c r="F56" s="9">
        <v>43.524799999999999</v>
      </c>
      <c r="G56" s="9">
        <v>410.49099999999999</v>
      </c>
      <c r="H56" s="9">
        <v>33.079599999999999</v>
      </c>
      <c r="I56" s="9">
        <v>373.50200000000001</v>
      </c>
      <c r="J56" s="9">
        <f>RT!F56</f>
        <v>85.697800000000001</v>
      </c>
      <c r="K56" s="9">
        <f>RT!G56</f>
        <v>437.94600000000003</v>
      </c>
      <c r="L56" s="10">
        <v>22.556999999999999</v>
      </c>
      <c r="M56" s="10">
        <v>272.83600000000001</v>
      </c>
      <c r="N56" s="10">
        <v>23.866399999999999</v>
      </c>
      <c r="O56" s="10">
        <v>338.72500000000002</v>
      </c>
      <c r="P56" s="10">
        <f>RT!J55:J56</f>
        <v>85.612300000000005</v>
      </c>
      <c r="Q56" s="10">
        <f>RT!K56</f>
        <v>375.005</v>
      </c>
      <c r="R56" s="11">
        <v>58.084800000000001</v>
      </c>
      <c r="S56" s="11">
        <v>422.185</v>
      </c>
      <c r="T56" s="11">
        <v>24.027999999999999</v>
      </c>
      <c r="U56" s="11">
        <v>314.22899999999998</v>
      </c>
      <c r="V56" s="12">
        <v>28.7515</v>
      </c>
      <c r="W56" s="12">
        <v>428.40699999999998</v>
      </c>
      <c r="X56" s="13">
        <v>27.8155</v>
      </c>
      <c r="Y56" s="13">
        <v>380.86900000000003</v>
      </c>
      <c r="Z56" s="13">
        <v>61.030799999999999</v>
      </c>
      <c r="AA56" s="13">
        <v>413.25</v>
      </c>
      <c r="AB56" s="14">
        <v>62.247799999999998</v>
      </c>
      <c r="AC56" s="14">
        <v>420.75</v>
      </c>
      <c r="AD56" s="14">
        <v>27.874700000000001</v>
      </c>
      <c r="AE56" s="14">
        <v>459.21300000000002</v>
      </c>
      <c r="AF56" s="14">
        <v>82.738699999999994</v>
      </c>
      <c r="AG56" s="33">
        <v>444.64800000000002</v>
      </c>
      <c r="AH56" s="34">
        <v>100.42</v>
      </c>
      <c r="AI56" s="34">
        <v>385.44200000000001</v>
      </c>
    </row>
    <row r="57" spans="1:35" x14ac:dyDescent="0.2">
      <c r="A57">
        <v>55</v>
      </c>
      <c r="B57">
        <v>53.975099999999998</v>
      </c>
      <c r="C57">
        <v>495.59</v>
      </c>
      <c r="D57">
        <v>35.594000000000001</v>
      </c>
      <c r="E57">
        <v>294.71600000000001</v>
      </c>
      <c r="F57" s="9">
        <v>40.331499999999998</v>
      </c>
      <c r="G57" s="9">
        <v>404.798</v>
      </c>
      <c r="H57" s="9">
        <v>32.340600000000002</v>
      </c>
      <c r="I57" s="9">
        <v>377.69299999999998</v>
      </c>
      <c r="J57" s="9">
        <f>RT!F57</f>
        <v>82.424700000000001</v>
      </c>
      <c r="K57" s="9">
        <f>RT!G57</f>
        <v>435.08699999999999</v>
      </c>
      <c r="L57" s="10">
        <v>22.378599999999999</v>
      </c>
      <c r="M57" s="10">
        <v>270.75400000000002</v>
      </c>
      <c r="N57" s="10">
        <v>23.406600000000001</v>
      </c>
      <c r="O57" s="10">
        <v>340.19799999999998</v>
      </c>
      <c r="P57" s="10">
        <f>RT!J56:J57</f>
        <v>84.275099999999995</v>
      </c>
      <c r="Q57" s="10">
        <f>RT!K57</f>
        <v>377.98099999999999</v>
      </c>
      <c r="R57" s="11">
        <v>55.616999999999997</v>
      </c>
      <c r="S57" s="11">
        <v>423.28899999999999</v>
      </c>
      <c r="T57" s="11">
        <v>24.298100000000002</v>
      </c>
      <c r="U57" s="11">
        <v>314.56200000000001</v>
      </c>
      <c r="V57" s="12">
        <v>32.082599999999999</v>
      </c>
      <c r="W57" s="12">
        <v>428.863</v>
      </c>
      <c r="X57" s="13">
        <v>27.168500000000002</v>
      </c>
      <c r="Y57" s="13">
        <v>379.78500000000003</v>
      </c>
      <c r="Z57" s="13">
        <v>61.670499999999997</v>
      </c>
      <c r="AA57" s="13">
        <v>415</v>
      </c>
      <c r="AB57" s="14">
        <v>63.630600000000001</v>
      </c>
      <c r="AC57" s="14">
        <v>426.30399999999997</v>
      </c>
      <c r="AD57" s="14">
        <v>28.965499999999999</v>
      </c>
      <c r="AE57" s="14">
        <v>460.24700000000001</v>
      </c>
      <c r="AF57" s="14">
        <v>81.012600000000006</v>
      </c>
      <c r="AG57" s="33">
        <v>450.60599999999999</v>
      </c>
      <c r="AH57" s="34">
        <v>102.655</v>
      </c>
      <c r="AI57" s="34">
        <v>385.89400000000001</v>
      </c>
    </row>
    <row r="58" spans="1:35" x14ac:dyDescent="0.2">
      <c r="A58">
        <v>56</v>
      </c>
      <c r="B58">
        <v>54.282899999999998</v>
      </c>
      <c r="C58">
        <v>494.00200000000001</v>
      </c>
      <c r="D58">
        <v>35.417700000000004</v>
      </c>
      <c r="E58">
        <v>291.08499999999998</v>
      </c>
      <c r="F58" s="9">
        <v>30.876999999999999</v>
      </c>
      <c r="G58" s="9">
        <v>397.334</v>
      </c>
      <c r="H58" s="9">
        <v>31.619299999999999</v>
      </c>
      <c r="I58" s="9">
        <v>379.67099999999999</v>
      </c>
      <c r="J58" s="9">
        <f>RT!F58</f>
        <v>80.292699999999996</v>
      </c>
      <c r="K58" s="9">
        <f>RT!G58</f>
        <v>435.983</v>
      </c>
      <c r="L58" s="10">
        <v>22.6191</v>
      </c>
      <c r="M58" s="10">
        <v>268.71100000000001</v>
      </c>
      <c r="N58" s="10">
        <v>17.8369</v>
      </c>
      <c r="O58" s="10">
        <v>341.67</v>
      </c>
      <c r="P58" s="10">
        <f>RT!J57:J58</f>
        <v>85.003200000000007</v>
      </c>
      <c r="Q58" s="10">
        <f>RT!K58</f>
        <v>376.685</v>
      </c>
      <c r="R58" s="11">
        <v>55.057000000000002</v>
      </c>
      <c r="S58" s="11">
        <v>424.392</v>
      </c>
      <c r="T58" s="11">
        <v>24.9392</v>
      </c>
      <c r="U58" s="11">
        <v>313.76799999999997</v>
      </c>
      <c r="V58" s="12">
        <v>38.448300000000003</v>
      </c>
      <c r="W58" s="12">
        <v>429.31799999999998</v>
      </c>
      <c r="X58" s="13">
        <v>27.645299999999999</v>
      </c>
      <c r="Y58" s="13">
        <v>386.35500000000002</v>
      </c>
      <c r="Z58" s="13">
        <v>60.377499999999998</v>
      </c>
      <c r="AA58" s="13">
        <v>416.75</v>
      </c>
      <c r="AB58" s="14">
        <v>59.6417</v>
      </c>
      <c r="AC58" s="14">
        <v>432.12400000000002</v>
      </c>
      <c r="AD58" s="14">
        <v>29.037299999999998</v>
      </c>
      <c r="AE58" s="14">
        <v>461.28</v>
      </c>
      <c r="AF58" s="14">
        <v>81.162000000000006</v>
      </c>
      <c r="AG58" s="33">
        <v>451.99900000000002</v>
      </c>
      <c r="AH58" s="34">
        <v>102.42400000000001</v>
      </c>
      <c r="AI58" s="34">
        <v>386.346</v>
      </c>
    </row>
    <row r="59" spans="1:35" x14ac:dyDescent="0.2">
      <c r="A59">
        <v>57</v>
      </c>
      <c r="B59">
        <v>54.420699999999997</v>
      </c>
      <c r="C59">
        <v>490.03100000000001</v>
      </c>
      <c r="D59">
        <v>40.009300000000003</v>
      </c>
      <c r="E59">
        <v>292.73700000000002</v>
      </c>
      <c r="F59" s="9">
        <v>22.220600000000001</v>
      </c>
      <c r="G59" s="9">
        <v>396.87</v>
      </c>
      <c r="H59" s="9">
        <v>32.239899999999999</v>
      </c>
      <c r="I59" s="9">
        <v>376.46699999999998</v>
      </c>
      <c r="J59" s="9">
        <f>RT!F59</f>
        <v>79.254000000000005</v>
      </c>
      <c r="K59" s="9">
        <f>RT!G59</f>
        <v>437.73500000000001</v>
      </c>
      <c r="L59" s="10">
        <v>22.222200000000001</v>
      </c>
      <c r="M59" s="10">
        <v>269.666</v>
      </c>
      <c r="N59" s="10">
        <v>13.117800000000001</v>
      </c>
      <c r="O59" s="10">
        <v>343.99900000000002</v>
      </c>
      <c r="P59" s="10">
        <f>RT!J58:J59</f>
        <v>86.114400000000003</v>
      </c>
      <c r="Q59" s="10">
        <f>RT!K59</f>
        <v>377.12599999999998</v>
      </c>
      <c r="R59" s="11">
        <v>54.823799999999999</v>
      </c>
      <c r="S59" s="11">
        <v>425.49599999999998</v>
      </c>
      <c r="T59" s="11">
        <v>25.159700000000001</v>
      </c>
      <c r="U59" s="11">
        <v>315.91800000000001</v>
      </c>
      <c r="V59" s="12">
        <v>42.99</v>
      </c>
      <c r="W59" s="12">
        <v>429.774</v>
      </c>
      <c r="X59" s="13">
        <v>27.060400000000001</v>
      </c>
      <c r="Y59" s="13">
        <v>390.95400000000001</v>
      </c>
      <c r="Z59" s="13">
        <v>63.2453</v>
      </c>
      <c r="AA59" s="13">
        <v>418.49900000000002</v>
      </c>
      <c r="AB59" s="14">
        <v>58.229599999999998</v>
      </c>
      <c r="AC59" s="14">
        <v>433.24400000000003</v>
      </c>
      <c r="AD59" s="14">
        <v>27.910399999999999</v>
      </c>
      <c r="AE59" s="14">
        <v>462.31400000000002</v>
      </c>
      <c r="AF59" s="14">
        <v>90.334699999999998</v>
      </c>
      <c r="AG59" s="33">
        <v>456.94200000000001</v>
      </c>
      <c r="AH59" s="34">
        <v>99.634799999999998</v>
      </c>
      <c r="AI59" s="34">
        <v>386.79700000000003</v>
      </c>
    </row>
    <row r="60" spans="1:35" x14ac:dyDescent="0.2">
      <c r="A60">
        <v>58</v>
      </c>
      <c r="B60">
        <v>54.331299999999999</v>
      </c>
      <c r="C60">
        <v>490.9</v>
      </c>
      <c r="D60">
        <v>42.457599999999999</v>
      </c>
      <c r="E60">
        <v>295.05900000000003</v>
      </c>
      <c r="F60" s="9">
        <v>21.3779</v>
      </c>
      <c r="G60" s="9">
        <v>402.90800000000002</v>
      </c>
      <c r="H60" s="9">
        <v>31.5458</v>
      </c>
      <c r="I60" s="9">
        <v>367.67399999999998</v>
      </c>
      <c r="J60" s="9">
        <f>RT!F60</f>
        <v>78.451700000000002</v>
      </c>
      <c r="K60" s="9">
        <f>RT!G60</f>
        <v>443.63400000000001</v>
      </c>
      <c r="L60" s="10">
        <v>20.966899999999999</v>
      </c>
      <c r="M60" s="10">
        <v>268.84699999999998</v>
      </c>
      <c r="N60" s="10">
        <v>10.3241</v>
      </c>
      <c r="O60" s="10">
        <v>346.06700000000001</v>
      </c>
      <c r="P60" s="10">
        <f>RT!J59:J60</f>
        <v>87.101399999999998</v>
      </c>
      <c r="Q60" s="10">
        <f>RT!K60</f>
        <v>408.69099999999997</v>
      </c>
      <c r="R60" s="11">
        <v>53.615000000000002</v>
      </c>
      <c r="S60" s="11">
        <v>426.59899999999999</v>
      </c>
      <c r="T60" s="11">
        <v>26.1843</v>
      </c>
      <c r="U60" s="11">
        <v>316.66300000000001</v>
      </c>
      <c r="V60" s="12">
        <v>45.377400000000002</v>
      </c>
      <c r="W60" s="12">
        <v>430.23</v>
      </c>
      <c r="X60" s="13">
        <v>27.182200000000002</v>
      </c>
      <c r="Y60" s="13">
        <v>391.30500000000001</v>
      </c>
      <c r="Z60" s="13">
        <v>66.134100000000004</v>
      </c>
      <c r="AA60" s="13">
        <v>420.24900000000002</v>
      </c>
      <c r="AB60" s="14">
        <v>57.033999999999999</v>
      </c>
      <c r="AC60" s="14">
        <v>429.839</v>
      </c>
      <c r="AD60" s="14">
        <v>28.410499999999999</v>
      </c>
      <c r="AE60" s="14">
        <v>463.34800000000001</v>
      </c>
      <c r="AF60" s="14">
        <v>110.232</v>
      </c>
      <c r="AG60" s="33">
        <v>456.661</v>
      </c>
      <c r="AH60" s="34">
        <v>98.233199999999997</v>
      </c>
      <c r="AI60" s="34">
        <v>387.24900000000002</v>
      </c>
    </row>
    <row r="61" spans="1:35" x14ac:dyDescent="0.2">
      <c r="A61">
        <v>59</v>
      </c>
      <c r="B61">
        <v>54.002800000000001</v>
      </c>
      <c r="C61">
        <v>520.05600000000004</v>
      </c>
      <c r="D61">
        <v>41.625700000000002</v>
      </c>
      <c r="E61">
        <v>295.89299999999997</v>
      </c>
      <c r="F61" s="9">
        <v>19.595099999999999</v>
      </c>
      <c r="G61" s="9">
        <v>408.12700000000001</v>
      </c>
      <c r="H61" s="9">
        <v>32.833500000000001</v>
      </c>
      <c r="I61" s="9">
        <v>362.12099999999998</v>
      </c>
      <c r="J61" s="9">
        <f>RT!F61</f>
        <v>79.782300000000006</v>
      </c>
      <c r="K61" s="9">
        <f>RT!G61</f>
        <v>451.072</v>
      </c>
      <c r="L61" s="10">
        <v>20.381599999999999</v>
      </c>
      <c r="M61" s="10">
        <v>270.291</v>
      </c>
      <c r="N61" s="10">
        <v>8.3788</v>
      </c>
      <c r="O61" s="10">
        <v>345.19799999999998</v>
      </c>
      <c r="P61" s="10">
        <f>RT!J60:J61</f>
        <v>86.633899999999997</v>
      </c>
      <c r="Q61" s="10">
        <f>RT!K61</f>
        <v>422.82499999999999</v>
      </c>
      <c r="R61" s="11">
        <v>55.997799999999998</v>
      </c>
      <c r="S61" s="11">
        <v>427.70299999999997</v>
      </c>
      <c r="T61" s="11">
        <v>25.8978</v>
      </c>
      <c r="U61" s="11">
        <v>317.36700000000002</v>
      </c>
      <c r="V61" s="12">
        <v>44.6265</v>
      </c>
      <c r="W61" s="12">
        <v>433.78500000000003</v>
      </c>
      <c r="X61" s="13">
        <v>27.5702</v>
      </c>
      <c r="Y61" s="13">
        <v>388.55399999999997</v>
      </c>
      <c r="Z61" s="13">
        <v>67.978499999999997</v>
      </c>
      <c r="AA61" s="13">
        <v>421.99900000000002</v>
      </c>
      <c r="AB61" s="14">
        <v>56.850099999999998</v>
      </c>
      <c r="AC61" s="14">
        <v>428.97199999999998</v>
      </c>
      <c r="AD61" s="14">
        <v>28.692</v>
      </c>
      <c r="AE61" s="14">
        <v>464.68700000000001</v>
      </c>
      <c r="AF61" s="14">
        <v>126.773</v>
      </c>
      <c r="AG61" s="33">
        <v>456.96</v>
      </c>
      <c r="AH61" s="34">
        <v>95.3292</v>
      </c>
      <c r="AI61" s="34">
        <v>393.197</v>
      </c>
    </row>
    <row r="62" spans="1:35" x14ac:dyDescent="0.2">
      <c r="A62">
        <v>60</v>
      </c>
      <c r="B62">
        <v>53.465400000000002</v>
      </c>
      <c r="C62">
        <v>568.61300000000006</v>
      </c>
      <c r="D62">
        <v>41.6646</v>
      </c>
      <c r="E62">
        <v>298.93</v>
      </c>
      <c r="F62" s="9">
        <v>14.9598</v>
      </c>
      <c r="G62" s="9">
        <v>409.31900000000002</v>
      </c>
      <c r="H62" s="9">
        <v>32.330199999999998</v>
      </c>
      <c r="I62" s="9">
        <v>370.59899999999999</v>
      </c>
      <c r="J62" s="9">
        <f>RT!F62</f>
        <v>81.527100000000004</v>
      </c>
      <c r="K62" s="9">
        <f>RT!G62</f>
        <v>455.93</v>
      </c>
      <c r="L62" s="10">
        <v>20.296199999999999</v>
      </c>
      <c r="M62" s="10">
        <v>276.22699999999998</v>
      </c>
      <c r="N62" s="10">
        <v>7.4996</v>
      </c>
      <c r="O62" s="10">
        <v>340.065</v>
      </c>
      <c r="P62" s="10">
        <f>RT!J61:J62</f>
        <v>86.201099999999997</v>
      </c>
      <c r="Q62" s="10">
        <f>RT!K62</f>
        <v>422.596</v>
      </c>
      <c r="R62" s="11">
        <v>55.924300000000002</v>
      </c>
      <c r="S62" s="11">
        <v>430.83</v>
      </c>
      <c r="T62" s="11">
        <v>26.466000000000001</v>
      </c>
      <c r="U62" s="11">
        <v>316.31900000000002</v>
      </c>
      <c r="V62" s="12">
        <v>43.2742</v>
      </c>
      <c r="W62" s="12">
        <v>449.04199999999997</v>
      </c>
      <c r="X62" s="13">
        <v>27.3413</v>
      </c>
      <c r="Y62" s="13">
        <v>385.089</v>
      </c>
      <c r="Z62" s="13">
        <v>69.956599999999995</v>
      </c>
      <c r="AA62" s="13">
        <v>423.74900000000002</v>
      </c>
      <c r="AB62" s="14">
        <v>56.021500000000003</v>
      </c>
      <c r="AC62" s="14">
        <v>427.74299999999999</v>
      </c>
      <c r="AD62" s="14">
        <v>28.443200000000001</v>
      </c>
      <c r="AE62" s="14">
        <v>476.91899999999998</v>
      </c>
      <c r="AF62" s="14">
        <v>121.014</v>
      </c>
      <c r="AG62" s="33">
        <v>454.95</v>
      </c>
      <c r="AH62" s="34">
        <v>104.18899999999999</v>
      </c>
      <c r="AI62" s="34">
        <v>464.26400000000001</v>
      </c>
    </row>
    <row r="63" spans="1:35" x14ac:dyDescent="0.2">
      <c r="A63" t="s">
        <v>33</v>
      </c>
      <c r="B63">
        <f>AVERAGE(B2:B62)</f>
        <v>64.944481967213108</v>
      </c>
      <c r="C63">
        <f>AVERAGE(C2:C62)</f>
        <v>508.05573770491816</v>
      </c>
      <c r="D63">
        <f t="shared" ref="D63:E63" si="0">AVERAGE(D2:D62)</f>
        <v>42.567393442622951</v>
      </c>
      <c r="E63">
        <f t="shared" si="0"/>
        <v>298.08529508196722</v>
      </c>
      <c r="F63" s="9">
        <f t="shared" ref="F63" si="1">AVERAGE(F2:F62)</f>
        <v>15.163149180327871</v>
      </c>
      <c r="G63" s="9">
        <f t="shared" ref="G63" si="2">AVERAGE(G2:G62)</f>
        <v>398.29540983606546</v>
      </c>
      <c r="H63" s="9">
        <f t="shared" ref="H63" si="3">AVERAGE(H2:H62)</f>
        <v>37.285772131147532</v>
      </c>
      <c r="I63" s="9">
        <f t="shared" ref="I63" si="4">AVERAGE(I2:I62)</f>
        <v>358.51837704918023</v>
      </c>
      <c r="J63" s="9">
        <f t="shared" ref="J63" si="5">AVERAGE(J2:J62)</f>
        <v>91.388370491803272</v>
      </c>
      <c r="K63" s="9">
        <f t="shared" ref="K63:M63" si="6">AVERAGE(K2:K62)</f>
        <v>430.80470491803266</v>
      </c>
      <c r="L63" s="10">
        <f t="shared" si="6"/>
        <v>21.637873770491801</v>
      </c>
      <c r="M63" s="10">
        <f t="shared" si="6"/>
        <v>281.236868852459</v>
      </c>
      <c r="N63" s="10">
        <f t="shared" ref="N63" si="7">AVERAGE(N2:N62)</f>
        <v>19.177096721311475</v>
      </c>
      <c r="O63" s="10">
        <f t="shared" ref="O63" si="8">AVERAGE(O2:O62)</f>
        <v>316.99181967213104</v>
      </c>
      <c r="P63" s="10">
        <f t="shared" ref="P63" si="9">AVERAGE(P2:P62)</f>
        <v>92.933721311475409</v>
      </c>
      <c r="Q63" s="10">
        <f t="shared" ref="Q63" si="10">AVERAGE(Q2:Q62)</f>
        <v>414.91677049180333</v>
      </c>
      <c r="R63" s="11">
        <f t="shared" ref="R63" si="11">AVERAGE(R2:R62)</f>
        <v>86.392980327868827</v>
      </c>
      <c r="S63" s="11">
        <f t="shared" ref="S63:U63" si="12">AVERAGE(S2:S62)</f>
        <v>399.32480327868848</v>
      </c>
      <c r="T63" s="11">
        <f t="shared" si="12"/>
        <v>25.978432786885236</v>
      </c>
      <c r="U63" s="11">
        <f t="shared" si="12"/>
        <v>317.77498360655744</v>
      </c>
      <c r="V63" s="12">
        <f t="shared" ref="V63" si="13">AVERAGE(V2:V62)</f>
        <v>35.1226475409836</v>
      </c>
      <c r="W63" s="12">
        <f t="shared" ref="W63" si="14">AVERAGE(W2:W62)</f>
        <v>418.69213114754109</v>
      </c>
      <c r="X63" s="13">
        <f t="shared" ref="X63" si="15">AVERAGE(X2:X62)</f>
        <v>34.493881967213127</v>
      </c>
      <c r="Y63" s="13">
        <f t="shared" ref="Y63" si="16">AVERAGE(Y2:Y62)</f>
        <v>369.06560655737701</v>
      </c>
      <c r="Z63" s="13">
        <f t="shared" ref="Z63:AA63" si="17">AVERAGE(Z2:Z62)</f>
        <v>57.420896721311493</v>
      </c>
      <c r="AA63" s="13">
        <f t="shared" si="17"/>
        <v>405.14622950819665</v>
      </c>
      <c r="AB63" s="14">
        <f t="shared" ref="AB63" si="18">AVERAGE(AB2:AB62)</f>
        <v>68.518927868852487</v>
      </c>
      <c r="AC63" s="14">
        <f t="shared" ref="AC63" si="19">AVERAGE(AC2:AC62)</f>
        <v>429.49375409836063</v>
      </c>
      <c r="AD63" s="14">
        <f t="shared" ref="AD63" si="20">AVERAGE(AD2:AD62)</f>
        <v>43.201137704918033</v>
      </c>
      <c r="AE63" s="14">
        <f t="shared" ref="AE63" si="21">AVERAGE(AE2:AE62)</f>
        <v>435.09868852459016</v>
      </c>
      <c r="AF63" s="14">
        <f t="shared" ref="AF63" si="22">AVERAGE(AF2:AF62)</f>
        <v>68.943883606557378</v>
      </c>
      <c r="AG63" s="33">
        <f t="shared" ref="AG63:AI63" si="23">AVERAGE(AG2:AG62)</f>
        <v>440.2456721311475</v>
      </c>
      <c r="AH63" s="34">
        <f t="shared" si="23"/>
        <v>91.906218032786853</v>
      </c>
      <c r="AI63" s="34">
        <f t="shared" si="23"/>
        <v>375.57455737704925</v>
      </c>
    </row>
    <row r="64" spans="1:35" x14ac:dyDescent="0.2">
      <c r="A64" t="s">
        <v>34</v>
      </c>
      <c r="C64">
        <f>C63-B63</f>
        <v>443.11125573770505</v>
      </c>
      <c r="E64">
        <f t="shared" ref="E64" si="24">E63-D63</f>
        <v>255.51790163934427</v>
      </c>
      <c r="F64" s="9"/>
      <c r="G64" s="9">
        <f t="shared" ref="G64" si="25">G63-F63</f>
        <v>383.13226065573758</v>
      </c>
      <c r="H64" s="9"/>
      <c r="I64" s="9">
        <f t="shared" ref="I64" si="26">I63-H63</f>
        <v>321.23260491803268</v>
      </c>
      <c r="J64" s="9"/>
      <c r="K64" s="9">
        <f t="shared" ref="K64" si="27">K63-J63</f>
        <v>339.41633442622935</v>
      </c>
      <c r="L64" s="10"/>
      <c r="M64" s="10">
        <f t="shared" ref="M64" si="28">M63-L63</f>
        <v>259.59899508196719</v>
      </c>
      <c r="N64" s="10"/>
      <c r="O64" s="10">
        <f t="shared" ref="O64" si="29">O63-N63</f>
        <v>297.81472295081954</v>
      </c>
      <c r="P64" s="10"/>
      <c r="Q64" s="10">
        <f t="shared" ref="Q64" si="30">Q63-P63</f>
        <v>321.98304918032795</v>
      </c>
      <c r="R64" s="11"/>
      <c r="S64" s="11">
        <f t="shared" ref="S64" si="31">S63-R63</f>
        <v>312.93182295081965</v>
      </c>
      <c r="T64" s="11"/>
      <c r="U64" s="11">
        <f t="shared" ref="U64" si="32">U63-T63</f>
        <v>291.79655081967223</v>
      </c>
      <c r="V64" s="12"/>
      <c r="W64" s="12">
        <f t="shared" ref="W64" si="33">W63-V63</f>
        <v>383.56948360655747</v>
      </c>
      <c r="X64" s="13"/>
      <c r="Y64" s="13">
        <f t="shared" ref="Y64" si="34">Y63-X63</f>
        <v>334.57172459016385</v>
      </c>
      <c r="Z64" s="13"/>
      <c r="AA64" s="13">
        <f t="shared" ref="AA64" si="35">AA63-Z63</f>
        <v>347.72533278688513</v>
      </c>
      <c r="AB64" s="14"/>
      <c r="AC64" s="14">
        <f t="shared" ref="AC64" si="36">AC63-AB63</f>
        <v>360.97482622950815</v>
      </c>
      <c r="AD64" s="14"/>
      <c r="AE64" s="14">
        <f t="shared" ref="AE64" si="37">AE63-AD63</f>
        <v>391.89755081967212</v>
      </c>
      <c r="AF64" s="14"/>
      <c r="AG64" s="33">
        <f t="shared" ref="AG64" si="38">AG63-AF63</f>
        <v>371.30178852459011</v>
      </c>
      <c r="AH64" s="34"/>
      <c r="AI64" s="34">
        <f t="shared" ref="AI64" si="39">AI63-AH63</f>
        <v>283.66833934426239</v>
      </c>
    </row>
    <row r="65" spans="34:35" x14ac:dyDescent="0.2">
      <c r="AH65" s="34"/>
      <c r="AI65" s="3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7D01B-6975-6144-8BA1-190F1D05890A}">
  <dimension ref="A2:J37"/>
  <sheetViews>
    <sheetView tabSelected="1" workbookViewId="0">
      <selection activeCell="C15" sqref="C15"/>
    </sheetView>
  </sheetViews>
  <sheetFormatPr baseColWidth="10" defaultRowHeight="16" x14ac:dyDescent="0.2"/>
  <sheetData>
    <row r="2" spans="1:8" x14ac:dyDescent="0.2">
      <c r="B2">
        <v>1</v>
      </c>
      <c r="C2">
        <v>2</v>
      </c>
      <c r="D2">
        <v>3</v>
      </c>
    </row>
    <row r="3" spans="1:8" x14ac:dyDescent="0.2">
      <c r="A3" t="s">
        <v>5</v>
      </c>
      <c r="B3">
        <f>'43°C'!G64</f>
        <v>383.13226065573758</v>
      </c>
      <c r="C3">
        <f>'43°C'!I64</f>
        <v>321.23260491803268</v>
      </c>
      <c r="D3">
        <f>'43°C'!K64</f>
        <v>339.41633442622935</v>
      </c>
      <c r="E3">
        <f>AVERAGE(B3:D3)</f>
        <v>347.92706666666646</v>
      </c>
      <c r="F3">
        <f>STDEV(B3:D3)</f>
        <v>31.815346415887234</v>
      </c>
    </row>
    <row r="4" spans="1:8" x14ac:dyDescent="0.2">
      <c r="A4" t="s">
        <v>9</v>
      </c>
      <c r="B4">
        <f>'43°C'!M64</f>
        <v>259.59899508196719</v>
      </c>
      <c r="C4">
        <f>'43°C'!O64</f>
        <v>297.81472295081954</v>
      </c>
      <c r="D4">
        <f>'43°C'!Q64</f>
        <v>321.98304918032795</v>
      </c>
      <c r="E4">
        <f>AVERAGE(B4:D4)</f>
        <v>293.1322557377049</v>
      </c>
      <c r="F4">
        <f>_xlfn.STDEV.P(B4:D4)</f>
        <v>25.682506054228444</v>
      </c>
    </row>
    <row r="5" spans="1:8" x14ac:dyDescent="0.2">
      <c r="A5" t="s">
        <v>11</v>
      </c>
      <c r="B5">
        <f>'43°C'!S64</f>
        <v>312.93182295081965</v>
      </c>
      <c r="E5">
        <f>AVERAGE(B5:D5)</f>
        <v>312.93182295081965</v>
      </c>
      <c r="F5">
        <f>_xlfn.STDEV.P(B5:D5)</f>
        <v>0</v>
      </c>
    </row>
    <row r="8" spans="1:8" x14ac:dyDescent="0.2">
      <c r="A8" t="s">
        <v>31</v>
      </c>
      <c r="B8" t="s">
        <v>32</v>
      </c>
      <c r="D8" t="s">
        <v>13</v>
      </c>
      <c r="E8" t="s">
        <v>12</v>
      </c>
    </row>
    <row r="9" spans="1:8" x14ac:dyDescent="0.2">
      <c r="A9">
        <f>'43°C'!C64</f>
        <v>443.11125573770505</v>
      </c>
      <c r="B9">
        <f>'43°C'!E64</f>
        <v>255.51790163934427</v>
      </c>
      <c r="C9">
        <v>0</v>
      </c>
      <c r="D9">
        <f>(100-0)/(B9-A9)</f>
        <v>-0.53306792493068289</v>
      </c>
      <c r="E9">
        <f>0-D9*A9</f>
        <v>236.20839760952759</v>
      </c>
    </row>
    <row r="13" spans="1:8" ht="17" thickBot="1" x14ac:dyDescent="0.25">
      <c r="C13" s="29" t="s">
        <v>36</v>
      </c>
      <c r="D13" s="29" t="s">
        <v>33</v>
      </c>
      <c r="E13" s="29" t="s">
        <v>37</v>
      </c>
      <c r="G13" t="s">
        <v>33</v>
      </c>
      <c r="H13" t="s">
        <v>37</v>
      </c>
    </row>
    <row r="14" spans="1:8" x14ac:dyDescent="0.2">
      <c r="A14" s="30" t="s">
        <v>14</v>
      </c>
      <c r="B14" s="18">
        <f>B3</f>
        <v>383.13226065573758</v>
      </c>
      <c r="C14" s="18">
        <f>($D$9*B14)+$E$9</f>
        <v>31.972878447772047</v>
      </c>
      <c r="D14" s="18">
        <f>AVERAGE(C14:C16)</f>
        <v>50.739638154308302</v>
      </c>
      <c r="E14" s="19">
        <f>_xlfn.STDEV.P(C14:C16)</f>
        <v>13.847570290780416</v>
      </c>
      <c r="F14" t="str">
        <f>A14</f>
        <v xml:space="preserve">10 min </v>
      </c>
      <c r="G14">
        <f>D14</f>
        <v>50.739638154308302</v>
      </c>
      <c r="H14">
        <f>E14</f>
        <v>13.847570290780416</v>
      </c>
    </row>
    <row r="15" spans="1:8" x14ac:dyDescent="0.2">
      <c r="A15" s="20"/>
      <c r="B15" s="15">
        <f>C3</f>
        <v>321.23260491803268</v>
      </c>
      <c r="C15" s="15">
        <f t="shared" ref="C15:C34" si="0">($D$9*B15)+$E$9</f>
        <v>64.969599485794049</v>
      </c>
      <c r="D15" s="15"/>
      <c r="E15" s="21"/>
      <c r="F15" t="str">
        <f>A17</f>
        <v>30 min</v>
      </c>
      <c r="G15">
        <f>D17</f>
        <v>79.948994313178986</v>
      </c>
      <c r="H15">
        <f>E17</f>
        <v>13.69052020934725</v>
      </c>
    </row>
    <row r="16" spans="1:8" x14ac:dyDescent="0.2">
      <c r="A16" s="20"/>
      <c r="B16" s="15">
        <f>D3</f>
        <v>339.41633442622935</v>
      </c>
      <c r="C16" s="15">
        <f t="shared" si="0"/>
        <v>55.276436529358818</v>
      </c>
      <c r="D16" s="15"/>
      <c r="E16" s="21"/>
      <c r="F16" t="str">
        <f>A20</f>
        <v>60 min</v>
      </c>
      <c r="G16">
        <f>D20</f>
        <v>78.349800151087166</v>
      </c>
      <c r="H16">
        <f>E20</f>
        <v>6.5747901992424476</v>
      </c>
    </row>
    <row r="17" spans="1:10" x14ac:dyDescent="0.2">
      <c r="A17" s="31" t="s">
        <v>9</v>
      </c>
      <c r="B17" s="16">
        <f>B4</f>
        <v>259.59899508196719</v>
      </c>
      <c r="C17" s="16">
        <f t="shared" ref="C17:C22" si="1">($D$9*B17)+$E$9</f>
        <v>97.824499987092793</v>
      </c>
      <c r="D17" s="16">
        <f>AVERAGE(C17:C19)</f>
        <v>79.948994313178986</v>
      </c>
      <c r="E17" s="23">
        <f>_xlfn.STDEV.P(C17:C19)</f>
        <v>13.69052020934725</v>
      </c>
    </row>
    <row r="18" spans="1:10" x14ac:dyDescent="0.2">
      <c r="A18" s="22"/>
      <c r="B18" s="16">
        <f>C4</f>
        <v>297.81472295081954</v>
      </c>
      <c r="C18" s="16">
        <f t="shared" si="1"/>
        <v>77.452921232328009</v>
      </c>
      <c r="D18" s="16"/>
      <c r="E18" s="23"/>
    </row>
    <row r="19" spans="1:10" x14ac:dyDescent="0.2">
      <c r="A19" s="22"/>
      <c r="B19" s="16">
        <f>D4</f>
        <v>321.98304918032795</v>
      </c>
      <c r="C19" s="16">
        <f t="shared" si="1"/>
        <v>64.569561720116155</v>
      </c>
      <c r="D19" s="16"/>
      <c r="E19" s="23"/>
    </row>
    <row r="20" spans="1:10" x14ac:dyDescent="0.2">
      <c r="A20" s="32" t="s">
        <v>11</v>
      </c>
      <c r="B20" s="17">
        <f>B5</f>
        <v>312.93182295081965</v>
      </c>
      <c r="C20" s="17">
        <f t="shared" si="1"/>
        <v>69.394480104358308</v>
      </c>
      <c r="D20" s="17">
        <f>AVERAGE(C20:C22)</f>
        <v>78.349800151087166</v>
      </c>
      <c r="E20" s="25">
        <f>_xlfn.STDEV.P(C20:C22)</f>
        <v>6.5747901992424476</v>
      </c>
    </row>
    <row r="21" spans="1:10" x14ac:dyDescent="0.2">
      <c r="A21" s="24"/>
      <c r="B21" s="17">
        <f>'43°C'!U64</f>
        <v>291.79655081967223</v>
      </c>
      <c r="C21" s="17">
        <f t="shared" si="1"/>
        <v>80.661015762154364</v>
      </c>
      <c r="D21" s="17"/>
      <c r="E21" s="25"/>
    </row>
    <row r="22" spans="1:10" ht="17" thickBot="1" x14ac:dyDescent="0.25">
      <c r="A22" s="26"/>
      <c r="B22" s="27">
        <f>RT!I64</f>
        <v>283.66833934426239</v>
      </c>
      <c r="C22" s="27">
        <f t="shared" si="1"/>
        <v>84.99390458674884</v>
      </c>
      <c r="D22" s="27"/>
      <c r="E22" s="28"/>
    </row>
    <row r="25" spans="1:10" x14ac:dyDescent="0.2">
      <c r="C25" s="1"/>
    </row>
    <row r="26" spans="1:10" x14ac:dyDescent="0.2">
      <c r="C26" s="1"/>
    </row>
    <row r="27" spans="1:10" x14ac:dyDescent="0.2">
      <c r="C27" s="1"/>
    </row>
    <row r="28" spans="1:10" x14ac:dyDescent="0.2">
      <c r="C28" s="1"/>
    </row>
    <row r="29" spans="1:10" x14ac:dyDescent="0.2">
      <c r="A29" t="s">
        <v>19</v>
      </c>
      <c r="B29">
        <f>'43°C'!AC64</f>
        <v>360.97482622950815</v>
      </c>
      <c r="C29" s="1">
        <f t="shared" si="0"/>
        <v>43.784296039149837</v>
      </c>
      <c r="D29">
        <f>AVERAGE(C29:C31)</f>
        <v>36.45466770849702</v>
      </c>
      <c r="E29">
        <f>_xlfn.STDEV.P(C29:C31)</f>
        <v>6.8520980221012699</v>
      </c>
    </row>
    <row r="30" spans="1:10" x14ac:dyDescent="0.2">
      <c r="B30">
        <f>'43°C'!AE64</f>
        <v>391.89755081967212</v>
      </c>
      <c r="C30" s="1">
        <f t="shared" si="0"/>
        <v>27.300383408668125</v>
      </c>
    </row>
    <row r="31" spans="1:10" x14ac:dyDescent="0.2">
      <c r="B31">
        <f>'43°C'!AG64</f>
        <v>371.30178852459011</v>
      </c>
      <c r="C31" s="1">
        <f t="shared" si="0"/>
        <v>38.279323677673091</v>
      </c>
      <c r="G31" t="s">
        <v>17</v>
      </c>
      <c r="H31" t="s">
        <v>18</v>
      </c>
    </row>
    <row r="32" spans="1:10" x14ac:dyDescent="0.2">
      <c r="A32" t="s">
        <v>20</v>
      </c>
      <c r="B32">
        <f>'43°C'!W64</f>
        <v>383.56948360655747</v>
      </c>
      <c r="C32" s="2"/>
      <c r="D32">
        <f>AVERAGE(C32:C34)</f>
        <v>54.353059328380297</v>
      </c>
      <c r="E32">
        <f>_xlfn.STDEV.P(C32:C34)</f>
        <v>3.5058833133887077</v>
      </c>
      <c r="F32">
        <v>0</v>
      </c>
      <c r="G32">
        <f>D26</f>
        <v>0</v>
      </c>
      <c r="H32">
        <f>E26</f>
        <v>0</v>
      </c>
      <c r="I32">
        <f>E26</f>
        <v>0</v>
      </c>
      <c r="J32">
        <v>0</v>
      </c>
    </row>
    <row r="33" spans="2:10" x14ac:dyDescent="0.2">
      <c r="B33">
        <f>'43°C'!Y64</f>
        <v>334.57172459016385</v>
      </c>
      <c r="C33" s="1">
        <f>($D$9*B33)+$E$9</f>
        <v>57.858942641769005</v>
      </c>
      <c r="F33">
        <v>5</v>
      </c>
      <c r="G33">
        <f>[1]Tabelle2!I10</f>
        <v>38.882425076181704</v>
      </c>
      <c r="H33">
        <v>0</v>
      </c>
      <c r="I33">
        <f>[1]Tabelle2!J10</f>
        <v>2.4023428623353213</v>
      </c>
      <c r="J33">
        <v>0</v>
      </c>
    </row>
    <row r="34" spans="2:10" x14ac:dyDescent="0.2">
      <c r="B34">
        <f>'43°C'!AA64</f>
        <v>347.72533278688513</v>
      </c>
      <c r="C34" s="1">
        <f t="shared" si="0"/>
        <v>50.847176014991589</v>
      </c>
      <c r="F34">
        <v>10</v>
      </c>
      <c r="G34">
        <f>[1]Tabelle2!I11</f>
        <v>43.934555652841986</v>
      </c>
      <c r="H34">
        <f>G14</f>
        <v>50.739638154308302</v>
      </c>
      <c r="I34">
        <f>[1]Tabelle2!J11</f>
        <v>1.9435247976635233</v>
      </c>
      <c r="J34">
        <f>H14</f>
        <v>13.847570290780416</v>
      </c>
    </row>
    <row r="35" spans="2:10" x14ac:dyDescent="0.2">
      <c r="F35">
        <v>20</v>
      </c>
      <c r="G35">
        <f>[1]Tabelle2!I12</f>
        <v>44.195124789133111</v>
      </c>
      <c r="H35">
        <v>0</v>
      </c>
      <c r="I35">
        <f>[1]Tabelle2!J12</f>
        <v>11.930962356579412</v>
      </c>
      <c r="J35">
        <v>0</v>
      </c>
    </row>
    <row r="36" spans="2:10" x14ac:dyDescent="0.2">
      <c r="F36">
        <v>30</v>
      </c>
      <c r="G36">
        <f>[1]Tabelle2!I13</f>
        <v>46.163165543533388</v>
      </c>
      <c r="H36">
        <f>G15</f>
        <v>79.948994313178986</v>
      </c>
      <c r="I36">
        <f>[1]Tabelle2!J13</f>
        <v>9.7120802936540809</v>
      </c>
      <c r="J36">
        <f>H15</f>
        <v>13.69052020934725</v>
      </c>
    </row>
    <row r="37" spans="2:10" x14ac:dyDescent="0.2">
      <c r="F37">
        <v>60</v>
      </c>
      <c r="G37">
        <f>[1]Tabelle2!I14</f>
        <v>60.903317447151814</v>
      </c>
      <c r="H37">
        <f>G16</f>
        <v>78.349800151087166</v>
      </c>
      <c r="I37">
        <f>[1]Tabelle2!J14</f>
        <v>5.8882554964964964</v>
      </c>
      <c r="J37">
        <f>H16</f>
        <v>6.5747901992424476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745C-4B83-914B-AD01-D0373ED94358}">
  <dimension ref="A2:Q38"/>
  <sheetViews>
    <sheetView workbookViewId="0">
      <selection activeCell="B8" sqref="B8"/>
    </sheetView>
  </sheetViews>
  <sheetFormatPr baseColWidth="10" defaultRowHeight="16" x14ac:dyDescent="0.2"/>
  <cols>
    <col min="1" max="1" width="19.1640625" bestFit="1" customWidth="1"/>
    <col min="2" max="2" width="14.33203125" bestFit="1" customWidth="1"/>
  </cols>
  <sheetData>
    <row r="2" spans="1:17" x14ac:dyDescent="0.2">
      <c r="A2" t="s">
        <v>18</v>
      </c>
      <c r="F2" t="s">
        <v>17</v>
      </c>
    </row>
    <row r="4" spans="1:17" x14ac:dyDescent="0.2">
      <c r="A4" t="s">
        <v>5</v>
      </c>
      <c r="F4" t="s">
        <v>19</v>
      </c>
      <c r="N4" t="s">
        <v>17</v>
      </c>
      <c r="O4" t="s">
        <v>18</v>
      </c>
    </row>
    <row r="5" spans="1:17" x14ac:dyDescent="0.2">
      <c r="A5">
        <v>10</v>
      </c>
      <c r="B5" s="2">
        <f>Tabelle3!C14-Tabelle3!$D$26</f>
        <v>31.972878447772047</v>
      </c>
      <c r="C5">
        <f>AVERAGE(B5:B7)</f>
        <v>50.739638154308302</v>
      </c>
      <c r="D5">
        <f>_xlfn.STDEV.P(B5:B7)</f>
        <v>13.847570290780416</v>
      </c>
      <c r="G5">
        <f>[1]Tabelle2!C10</f>
        <v>36.608155733015394</v>
      </c>
      <c r="H5">
        <f>G5-Tabelle3!$D$26</f>
        <v>36.608155733015394</v>
      </c>
      <c r="I5">
        <f>AVERAGE(H5:H7)</f>
        <v>38.882425076181704</v>
      </c>
      <c r="J5">
        <f>_xlfn.STDEV.P(H5:H7)</f>
        <v>2.4023428623353213</v>
      </c>
      <c r="L5">
        <f>A14</f>
        <v>5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">
      <c r="A6">
        <v>10</v>
      </c>
      <c r="B6">
        <f>Tabelle3!C15-Tabelle3!$D$26</f>
        <v>64.969599485794049</v>
      </c>
      <c r="G6">
        <f>[1]Tabelle2!C11</f>
        <v>37.833775893315703</v>
      </c>
      <c r="H6">
        <f>G6-Tabelle3!$D$26</f>
        <v>37.833775893315703</v>
      </c>
      <c r="L6">
        <f>A15</f>
        <v>5</v>
      </c>
      <c r="M6">
        <v>5</v>
      </c>
      <c r="N6">
        <f>I5</f>
        <v>38.882425076181704</v>
      </c>
      <c r="O6">
        <f>C14</f>
        <v>36.45466770849702</v>
      </c>
      <c r="P6">
        <f>J5</f>
        <v>2.4023428623353213</v>
      </c>
      <c r="Q6">
        <f>D14</f>
        <v>6.8520980221012699</v>
      </c>
    </row>
    <row r="7" spans="1:17" x14ac:dyDescent="0.2">
      <c r="A7">
        <v>10</v>
      </c>
      <c r="B7">
        <f>Tabelle3!C16-Tabelle3!$D$26</f>
        <v>55.276436529358818</v>
      </c>
      <c r="G7">
        <f>[1]Tabelle2!C12</f>
        <v>42.205343602214015</v>
      </c>
      <c r="H7">
        <f>G7-Tabelle3!$D$26</f>
        <v>42.205343602214015</v>
      </c>
      <c r="L7">
        <f>A16</f>
        <v>5</v>
      </c>
      <c r="M7">
        <v>10</v>
      </c>
      <c r="N7">
        <f>I8</f>
        <v>43.934555652841986</v>
      </c>
      <c r="O7">
        <f>C5</f>
        <v>50.739638154308302</v>
      </c>
      <c r="P7">
        <f>J8</f>
        <v>1.9435247976635233</v>
      </c>
      <c r="Q7">
        <f>D5</f>
        <v>13.847570290780416</v>
      </c>
    </row>
    <row r="8" spans="1:17" x14ac:dyDescent="0.2">
      <c r="A8">
        <v>30</v>
      </c>
      <c r="B8">
        <f>Tabelle3!C17-Tabelle3!$D$26</f>
        <v>97.824499987092793</v>
      </c>
      <c r="C8">
        <f>AVERAGE(B8:B10)</f>
        <v>79.948994313178986</v>
      </c>
      <c r="D8">
        <f>_xlfn.STDEV.P(B8:B10)</f>
        <v>13.69052020934725</v>
      </c>
      <c r="F8" t="s">
        <v>5</v>
      </c>
      <c r="G8">
        <f>[1]Tabelle2!C13</f>
        <v>45.71583795315351</v>
      </c>
      <c r="H8">
        <f>G8-Tabelle3!$D$26</f>
        <v>45.71583795315351</v>
      </c>
      <c r="I8">
        <f>AVERAGE(H8:H10)</f>
        <v>43.934555652841986</v>
      </c>
      <c r="J8">
        <f>_xlfn.STDEV.P(H8:H10)</f>
        <v>1.9435247976635233</v>
      </c>
      <c r="L8">
        <f>A5</f>
        <v>10</v>
      </c>
      <c r="M8">
        <v>20</v>
      </c>
      <c r="N8">
        <f>I11</f>
        <v>44.195124789133111</v>
      </c>
      <c r="O8">
        <f>C17</f>
        <v>46.815309191135668</v>
      </c>
      <c r="P8">
        <f>J11</f>
        <v>11.930962356579412</v>
      </c>
      <c r="Q8">
        <f>D17</f>
        <v>11.037640122226954</v>
      </c>
    </row>
    <row r="9" spans="1:17" x14ac:dyDescent="0.2">
      <c r="A9">
        <v>30</v>
      </c>
      <c r="B9">
        <f>Tabelle3!C18-Tabelle3!$D$26</f>
        <v>77.452921232328009</v>
      </c>
      <c r="G9">
        <f>[1]Tabelle2!C14</f>
        <v>44.856704612888507</v>
      </c>
      <c r="H9">
        <f>G9-Tabelle3!$D$26</f>
        <v>44.856704612888507</v>
      </c>
      <c r="L9">
        <f t="shared" ref="L9:L10" si="0">A6</f>
        <v>10</v>
      </c>
      <c r="M9">
        <v>30</v>
      </c>
      <c r="N9">
        <f>I14</f>
        <v>46.163165543533388</v>
      </c>
      <c r="O9">
        <f>C8</f>
        <v>79.948994313178986</v>
      </c>
      <c r="P9">
        <f>J14</f>
        <v>9.7120802936540809</v>
      </c>
      <c r="Q9">
        <f>D8</f>
        <v>13.69052020934725</v>
      </c>
    </row>
    <row r="10" spans="1:17" x14ac:dyDescent="0.2">
      <c r="A10">
        <v>30</v>
      </c>
      <c r="B10">
        <f>Tabelle3!C19-Tabelle3!$D$26</f>
        <v>64.569561720116155</v>
      </c>
      <c r="G10">
        <f>[1]Tabelle2!C15</f>
        <v>41.231124392483935</v>
      </c>
      <c r="H10">
        <f>G10-Tabelle3!$D$26</f>
        <v>41.231124392483935</v>
      </c>
      <c r="L10">
        <f t="shared" si="0"/>
        <v>10</v>
      </c>
      <c r="M10">
        <v>60</v>
      </c>
      <c r="N10">
        <f>I17</f>
        <v>60.903317447151814</v>
      </c>
      <c r="O10">
        <f>C11</f>
        <v>78.349800151087166</v>
      </c>
      <c r="P10">
        <f>J17</f>
        <v>5.8882554964964964</v>
      </c>
      <c r="Q10">
        <f>D11</f>
        <v>6.5747901992424476</v>
      </c>
    </row>
    <row r="11" spans="1:17" x14ac:dyDescent="0.2">
      <c r="A11">
        <v>60</v>
      </c>
      <c r="B11">
        <f>Tabelle3!C20-Tabelle3!$D$26</f>
        <v>69.394480104358308</v>
      </c>
      <c r="C11">
        <f>AVERAGE(B11:B13)</f>
        <v>78.349800151087166</v>
      </c>
      <c r="D11">
        <f>_xlfn.STDEV.P(B11:B13)</f>
        <v>6.5747901992424476</v>
      </c>
      <c r="F11" t="s">
        <v>20</v>
      </c>
      <c r="G11">
        <f>[1]Tabelle2!C16</f>
        <v>58.044938779595697</v>
      </c>
      <c r="H11">
        <f>G11-Tabelle3!$D$26</f>
        <v>58.044938779595697</v>
      </c>
      <c r="I11">
        <f>AVERAGE(H11:H13)</f>
        <v>44.195124789133111</v>
      </c>
      <c r="J11">
        <f>_xlfn.STDEV.P(H11:H13)</f>
        <v>11.930962356579412</v>
      </c>
      <c r="L11">
        <f>A17</f>
        <v>20</v>
      </c>
    </row>
    <row r="12" spans="1:17" x14ac:dyDescent="0.2">
      <c r="A12">
        <v>60</v>
      </c>
      <c r="B12">
        <f>Tabelle3!C21-Tabelle3!$D$26</f>
        <v>80.661015762154364</v>
      </c>
      <c r="G12">
        <f>[1]Tabelle2!C17</f>
        <v>28.924034028050357</v>
      </c>
      <c r="H12" s="2">
        <f>G12-Tabelle3!$D$26</f>
        <v>28.924034028050357</v>
      </c>
      <c r="L12">
        <f>A18</f>
        <v>20</v>
      </c>
    </row>
    <row r="13" spans="1:17" x14ac:dyDescent="0.2">
      <c r="A13">
        <v>60</v>
      </c>
      <c r="B13">
        <f>Tabelle3!C22-Tabelle3!$D$26</f>
        <v>84.99390458674884</v>
      </c>
      <c r="G13">
        <f>[1]Tabelle2!C18</f>
        <v>45.616401559753285</v>
      </c>
      <c r="H13">
        <f>G13-Tabelle3!$D$26</f>
        <v>45.616401559753285</v>
      </c>
      <c r="L13">
        <f>A8</f>
        <v>30</v>
      </c>
    </row>
    <row r="14" spans="1:17" x14ac:dyDescent="0.2">
      <c r="A14">
        <v>5</v>
      </c>
      <c r="B14">
        <f>(Tabelle3!C29-Tabelle3!$D$26)</f>
        <v>43.784296039149837</v>
      </c>
      <c r="C14">
        <f>AVERAGE(B14:B16)</f>
        <v>36.45466770849702</v>
      </c>
      <c r="D14">
        <f>STDEVP(B14:B16)</f>
        <v>6.8520980221012699</v>
      </c>
      <c r="F14" t="s">
        <v>9</v>
      </c>
      <c r="G14">
        <f>[1]Tabelle2!C19</f>
        <v>48.609359487778079</v>
      </c>
      <c r="H14">
        <f>G14-Tabelle3!$D$26</f>
        <v>48.609359487778079</v>
      </c>
      <c r="I14">
        <f>AVERAGE(H14:H16)</f>
        <v>46.163165543533388</v>
      </c>
      <c r="J14">
        <f>_xlfn.STDEV.P(H14:H16)</f>
        <v>9.7120802936540809</v>
      </c>
      <c r="L14">
        <f t="shared" ref="L14:L15" si="1">A9</f>
        <v>30</v>
      </c>
    </row>
    <row r="15" spans="1:17" x14ac:dyDescent="0.2">
      <c r="A15">
        <v>5</v>
      </c>
      <c r="B15">
        <f>(Tabelle3!C30-Tabelle3!$D$26)</f>
        <v>27.300383408668125</v>
      </c>
      <c r="G15">
        <f>[1]Tabelle2!C20</f>
        <v>33.235417494342101</v>
      </c>
      <c r="H15" s="2">
        <f>G15-Tabelle3!$D$26</f>
        <v>33.235417494342101</v>
      </c>
      <c r="L15">
        <f t="shared" si="1"/>
        <v>30</v>
      </c>
    </row>
    <row r="16" spans="1:17" x14ac:dyDescent="0.2">
      <c r="A16">
        <v>5</v>
      </c>
      <c r="B16">
        <f>(Tabelle3!C31-Tabelle3!$D$26)</f>
        <v>38.279323677673091</v>
      </c>
      <c r="G16">
        <f>[1]Tabelle2!C21</f>
        <v>56.644719648479992</v>
      </c>
      <c r="H16">
        <f>G16-Tabelle3!$D$26</f>
        <v>56.644719648479992</v>
      </c>
      <c r="L16">
        <f>A11</f>
        <v>60</v>
      </c>
    </row>
    <row r="17" spans="1:12" x14ac:dyDescent="0.2">
      <c r="A17">
        <v>20</v>
      </c>
      <c r="B17">
        <f>Tabelle3!C33-Tabelle3!$D$26</f>
        <v>57.858942641769005</v>
      </c>
      <c r="C17">
        <f>AVERAGE(B17:B19)</f>
        <v>46.815309191135668</v>
      </c>
      <c r="D17">
        <f>_xlfn.STDEV.P(B17:B19)</f>
        <v>11.037640122226954</v>
      </c>
      <c r="F17" t="s">
        <v>11</v>
      </c>
      <c r="G17">
        <f>[1]Tabelle2!C22</f>
        <v>62.465314537253448</v>
      </c>
      <c r="H17">
        <f>G17-Tabelle3!$D$26</f>
        <v>62.465314537253448</v>
      </c>
      <c r="I17">
        <f>AVERAGE(H17:H19)</f>
        <v>60.903317447151814</v>
      </c>
      <c r="J17">
        <f>_xlfn.STDEV.P(H17:H19)</f>
        <v>5.8882554964964964</v>
      </c>
      <c r="L17">
        <f t="shared" ref="L17:L18" si="2">A12</f>
        <v>60</v>
      </c>
    </row>
    <row r="18" spans="1:12" x14ac:dyDescent="0.2">
      <c r="A18">
        <v>20</v>
      </c>
      <c r="B18">
        <f>Tabelle3!C34-Tabelle3!$D$26</f>
        <v>50.847176014991589</v>
      </c>
      <c r="G18">
        <f>[1]Tabelle2!C23</f>
        <v>53.038714381384352</v>
      </c>
      <c r="H18">
        <f>G18-Tabelle3!$D$26</f>
        <v>53.038714381384352</v>
      </c>
      <c r="L18">
        <f t="shared" si="2"/>
        <v>60</v>
      </c>
    </row>
    <row r="19" spans="1:12" x14ac:dyDescent="0.2">
      <c r="A19">
        <v>20</v>
      </c>
      <c r="B19">
        <f>C30</f>
        <v>31.73980891664641</v>
      </c>
      <c r="G19">
        <f>[1]Tabelle2!C24</f>
        <v>67.205923422817648</v>
      </c>
      <c r="H19">
        <f>G19-Tabelle3!$D$26</f>
        <v>67.205923422817648</v>
      </c>
    </row>
    <row r="21" spans="1:12" x14ac:dyDescent="0.2">
      <c r="A21" t="s">
        <v>18</v>
      </c>
    </row>
    <row r="23" spans="1:12" x14ac:dyDescent="0.2">
      <c r="A23" t="s">
        <v>39</v>
      </c>
      <c r="B23" t="s">
        <v>40</v>
      </c>
      <c r="C23" t="s">
        <v>41</v>
      </c>
      <c r="D23" t="s">
        <v>33</v>
      </c>
      <c r="E23" t="s">
        <v>37</v>
      </c>
    </row>
    <row r="24" spans="1:12" x14ac:dyDescent="0.2">
      <c r="A24">
        <v>5</v>
      </c>
      <c r="B24">
        <f>'43°C'!AC64</f>
        <v>360.97482622950815</v>
      </c>
      <c r="C24">
        <f>(Tabelle3!$D$9*Tabelle4!B24)+Tabelle3!$E$9</f>
        <v>43.784296039149837</v>
      </c>
      <c r="D24">
        <f>AVERAGE(C24:C26)</f>
        <v>36.45466770849702</v>
      </c>
      <c r="E24">
        <f>_xlfn.STDEV.P(C24:C26)</f>
        <v>6.8520980221012699</v>
      </c>
    </row>
    <row r="25" spans="1:12" x14ac:dyDescent="0.2">
      <c r="A25">
        <v>5</v>
      </c>
      <c r="B25">
        <f>'43°C'!AE64</f>
        <v>391.89755081967212</v>
      </c>
      <c r="C25">
        <f>(Tabelle3!$D$9*Tabelle4!B25)+Tabelle3!$E$9</f>
        <v>27.300383408668125</v>
      </c>
    </row>
    <row r="26" spans="1:12" x14ac:dyDescent="0.2">
      <c r="A26">
        <v>5</v>
      </c>
      <c r="B26">
        <f>'43°C'!AG64</f>
        <v>371.30178852459011</v>
      </c>
      <c r="C26">
        <f>(Tabelle3!$D$9*Tabelle4!B26)+Tabelle3!$E$9</f>
        <v>38.279323677673091</v>
      </c>
    </row>
    <row r="27" spans="1:12" x14ac:dyDescent="0.2">
      <c r="A27">
        <v>10</v>
      </c>
      <c r="B27">
        <f>'43°C'!G64</f>
        <v>383.13226065573758</v>
      </c>
      <c r="C27">
        <f>(Tabelle3!$D$9*Tabelle4!B27)+Tabelle3!$E$9</f>
        <v>31.972878447772047</v>
      </c>
      <c r="D27">
        <f>AVERAGE(C27:C29)</f>
        <v>50.739638154308302</v>
      </c>
      <c r="E27">
        <f>_xlfn.STDEV.P(C27:C29)</f>
        <v>13.847570290780416</v>
      </c>
    </row>
    <row r="28" spans="1:12" x14ac:dyDescent="0.2">
      <c r="A28">
        <v>10</v>
      </c>
      <c r="B28">
        <f>'43°C'!I64</f>
        <v>321.23260491803268</v>
      </c>
      <c r="C28">
        <f>(Tabelle3!$D$9*Tabelle4!B28)+Tabelle3!$E$9</f>
        <v>64.969599485794049</v>
      </c>
    </row>
    <row r="29" spans="1:12" x14ac:dyDescent="0.2">
      <c r="A29">
        <v>10</v>
      </c>
      <c r="B29">
        <f>'43°C'!K64</f>
        <v>339.41633442622935</v>
      </c>
      <c r="C29">
        <f>(Tabelle3!$D$9*Tabelle4!B29)+Tabelle3!$E$9</f>
        <v>55.276436529358818</v>
      </c>
    </row>
    <row r="30" spans="1:12" x14ac:dyDescent="0.2">
      <c r="A30">
        <v>20</v>
      </c>
      <c r="B30">
        <f>'43°C'!W64</f>
        <v>383.56948360655747</v>
      </c>
      <c r="C30">
        <f>(Tabelle3!$D$9*Tabelle4!B30)+Tabelle3!$E$9</f>
        <v>31.73980891664641</v>
      </c>
      <c r="D30">
        <f>AVERAGE(C30:C32)</f>
        <v>46.815309191135668</v>
      </c>
      <c r="E30">
        <f>_xlfn.STDEV.P(C30:C32)</f>
        <v>11.037640122226954</v>
      </c>
    </row>
    <row r="31" spans="1:12" x14ac:dyDescent="0.2">
      <c r="A31">
        <v>20</v>
      </c>
      <c r="B31">
        <f>'43°C'!Y64</f>
        <v>334.57172459016385</v>
      </c>
      <c r="C31">
        <f>(Tabelle3!$D$9*Tabelle4!B31)+Tabelle3!$E$9</f>
        <v>57.858942641769005</v>
      </c>
    </row>
    <row r="32" spans="1:12" x14ac:dyDescent="0.2">
      <c r="A32">
        <v>20</v>
      </c>
      <c r="B32">
        <f>'43°C'!AA64</f>
        <v>347.72533278688513</v>
      </c>
      <c r="C32">
        <f>(Tabelle3!$D$9*Tabelle4!B32)+Tabelle3!$E$9</f>
        <v>50.847176014991589</v>
      </c>
    </row>
    <row r="33" spans="1:5" x14ac:dyDescent="0.2">
      <c r="A33">
        <v>30</v>
      </c>
      <c r="B33">
        <f>'43°C'!M64</f>
        <v>259.59899508196719</v>
      </c>
      <c r="C33">
        <f>(Tabelle3!$D$9*Tabelle4!B33)+Tabelle3!$E$9</f>
        <v>97.824499987092793</v>
      </c>
      <c r="D33">
        <f>AVERAGE(C33:C35)</f>
        <v>79.948994313178986</v>
      </c>
      <c r="E33">
        <f>_xlfn.STDEV.P(C33:C35)</f>
        <v>13.69052020934725</v>
      </c>
    </row>
    <row r="34" spans="1:5" x14ac:dyDescent="0.2">
      <c r="A34">
        <v>30</v>
      </c>
      <c r="B34">
        <f>'43°C'!O64</f>
        <v>297.81472295081954</v>
      </c>
      <c r="C34">
        <f>(Tabelle3!$D$9*Tabelle4!B34)+Tabelle3!$E$9</f>
        <v>77.452921232328009</v>
      </c>
    </row>
    <row r="35" spans="1:5" x14ac:dyDescent="0.2">
      <c r="A35">
        <v>30</v>
      </c>
      <c r="B35">
        <f>'43°C'!Q64</f>
        <v>321.98304918032795</v>
      </c>
      <c r="C35">
        <f>(Tabelle3!$D$9*Tabelle4!B35)+Tabelle3!$E$9</f>
        <v>64.569561720116155</v>
      </c>
    </row>
    <row r="36" spans="1:5" x14ac:dyDescent="0.2">
      <c r="A36">
        <v>60</v>
      </c>
      <c r="B36">
        <f>'43°C'!S64</f>
        <v>312.93182295081965</v>
      </c>
      <c r="C36">
        <f>(Tabelle3!$D$9*Tabelle4!B36)+Tabelle3!$E$9</f>
        <v>69.394480104358308</v>
      </c>
      <c r="D36">
        <f>AVERAGE(C36:C38)</f>
        <v>78.349800151087166</v>
      </c>
      <c r="E36">
        <f>_xlfn.STDEV.P(C36:C38)</f>
        <v>6.5747901992424476</v>
      </c>
    </row>
    <row r="37" spans="1:5" x14ac:dyDescent="0.2">
      <c r="A37">
        <v>60</v>
      </c>
      <c r="B37">
        <f>'43°C'!U64</f>
        <v>291.79655081967223</v>
      </c>
      <c r="C37">
        <f>(Tabelle3!$D$9*Tabelle4!B37)+Tabelle3!$E$9</f>
        <v>80.661015762154364</v>
      </c>
    </row>
    <row r="38" spans="1:5" x14ac:dyDescent="0.2">
      <c r="A38">
        <v>60</v>
      </c>
      <c r="B38">
        <f>'43°C'!AI64</f>
        <v>283.66833934426239</v>
      </c>
      <c r="C38">
        <f>(Tabelle3!$D$9*Tabelle4!B38)+Tabelle3!$E$9</f>
        <v>84.99390458674884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59EDB-3EAC-BD47-9951-0164CD26519B}">
  <dimension ref="A1:Q64"/>
  <sheetViews>
    <sheetView zoomScaleNormal="100" workbookViewId="0">
      <selection activeCell="B10" sqref="B10"/>
    </sheetView>
  </sheetViews>
  <sheetFormatPr baseColWidth="10" defaultRowHeight="16" x14ac:dyDescent="0.2"/>
  <sheetData>
    <row r="1" spans="1:17" x14ac:dyDescent="0.2">
      <c r="A1" t="s">
        <v>18</v>
      </c>
      <c r="C1" t="s">
        <v>17</v>
      </c>
      <c r="E1" t="s">
        <v>27</v>
      </c>
      <c r="F1" t="s">
        <v>28</v>
      </c>
      <c r="G1" t="s">
        <v>29</v>
      </c>
      <c r="J1" t="s">
        <v>17</v>
      </c>
      <c r="M1" t="s">
        <v>27</v>
      </c>
      <c r="N1" t="s">
        <v>28</v>
      </c>
      <c r="O1" t="s">
        <v>29</v>
      </c>
      <c r="Q1" t="s">
        <v>30</v>
      </c>
    </row>
    <row r="2" spans="1:17" x14ac:dyDescent="0.2">
      <c r="A2">
        <v>0</v>
      </c>
      <c r="B2">
        <v>0</v>
      </c>
      <c r="C2">
        <v>0</v>
      </c>
      <c r="E2">
        <v>89.73</v>
      </c>
      <c r="F2">
        <v>9.6880000000000006</v>
      </c>
      <c r="G2">
        <v>8.8919999999999995</v>
      </c>
      <c r="M2">
        <v>55.69</v>
      </c>
      <c r="N2">
        <v>0.59809999999999997</v>
      </c>
      <c r="O2">
        <v>2.6829999999999998</v>
      </c>
    </row>
    <row r="3" spans="1:17" x14ac:dyDescent="0.2">
      <c r="A3">
        <v>0</v>
      </c>
      <c r="B3">
        <v>0</v>
      </c>
      <c r="C3">
        <v>0</v>
      </c>
    </row>
    <row r="4" spans="1:17" x14ac:dyDescent="0.2">
      <c r="A4">
        <v>0</v>
      </c>
      <c r="B4">
        <v>0</v>
      </c>
      <c r="C4">
        <v>0</v>
      </c>
      <c r="E4">
        <v>0</v>
      </c>
      <c r="F4">
        <f>($E$2*E4+$F$2)/(E4+$G$2)</f>
        <v>1.089518668466037</v>
      </c>
      <c r="J4">
        <v>0</v>
      </c>
      <c r="K4">
        <f>($M$2*E4+$N$2)/(E4+$O$2)</f>
        <v>0.22292210212448751</v>
      </c>
    </row>
    <row r="5" spans="1:17" x14ac:dyDescent="0.2">
      <c r="A5">
        <v>5</v>
      </c>
      <c r="B5">
        <f>Tabelle4!B14</f>
        <v>43.784296039149837</v>
      </c>
      <c r="C5">
        <f>Tabelle4!H5</f>
        <v>36.608155733015394</v>
      </c>
      <c r="E5">
        <v>1</v>
      </c>
      <c r="F5">
        <f t="shared" ref="F5:F64" si="0">($E$2*E5+$F$2)/(E5+$G$2)</f>
        <v>10.05034371209058</v>
      </c>
      <c r="J5">
        <v>1</v>
      </c>
      <c r="K5">
        <f t="shared" ref="K5:K64" si="1">($M$2*E5+$N$2)/(E5+$O$2)</f>
        <v>15.283220200923161</v>
      </c>
    </row>
    <row r="6" spans="1:17" x14ac:dyDescent="0.2">
      <c r="A6">
        <v>5</v>
      </c>
      <c r="B6">
        <f>Tabelle4!B15</f>
        <v>27.300383408668125</v>
      </c>
      <c r="C6">
        <f>Tabelle4!H6</f>
        <v>37.833775893315703</v>
      </c>
      <c r="E6">
        <v>2</v>
      </c>
      <c r="F6">
        <f t="shared" si="0"/>
        <v>17.365773044436285</v>
      </c>
      <c r="J6">
        <v>2</v>
      </c>
      <c r="K6">
        <f t="shared" si="1"/>
        <v>23.911616485159087</v>
      </c>
    </row>
    <row r="7" spans="1:17" x14ac:dyDescent="0.2">
      <c r="A7">
        <v>5</v>
      </c>
      <c r="B7">
        <f>Tabelle4!B16</f>
        <v>38.279323677673091</v>
      </c>
      <c r="C7">
        <f>Tabelle4!H7</f>
        <v>42.205343602214015</v>
      </c>
      <c r="E7">
        <v>3</v>
      </c>
      <c r="F7">
        <f t="shared" si="0"/>
        <v>23.45089135553313</v>
      </c>
      <c r="J7">
        <v>3</v>
      </c>
      <c r="K7">
        <f t="shared" si="1"/>
        <v>29.503448882632409</v>
      </c>
    </row>
    <row r="8" spans="1:17" x14ac:dyDescent="0.2">
      <c r="A8">
        <v>10</v>
      </c>
      <c r="B8">
        <f>Tabelle4!B6</f>
        <v>64.969599485794049</v>
      </c>
      <c r="C8">
        <f>Tabelle4!H8</f>
        <v>45.71583795315351</v>
      </c>
      <c r="E8">
        <v>4</v>
      </c>
      <c r="F8">
        <f t="shared" si="0"/>
        <v>28.591995035681045</v>
      </c>
      <c r="J8">
        <v>4</v>
      </c>
      <c r="K8">
        <f t="shared" si="1"/>
        <v>33.421831512793652</v>
      </c>
    </row>
    <row r="9" spans="1:17" x14ac:dyDescent="0.2">
      <c r="A9">
        <v>10</v>
      </c>
      <c r="B9">
        <f>Tabelle4!B7</f>
        <v>55.276436529358818</v>
      </c>
      <c r="C9">
        <f>Tabelle4!H9</f>
        <v>44.856704612888507</v>
      </c>
      <c r="E9">
        <v>5</v>
      </c>
      <c r="F9">
        <f t="shared" si="0"/>
        <v>32.992945580190039</v>
      </c>
      <c r="J9">
        <v>5</v>
      </c>
      <c r="K9">
        <f t="shared" si="1"/>
        <v>36.320200442535466</v>
      </c>
    </row>
    <row r="10" spans="1:17" x14ac:dyDescent="0.2">
      <c r="A10">
        <v>10</v>
      </c>
      <c r="B10">
        <f>Tabelle4!B5</f>
        <v>31.972878447772047</v>
      </c>
      <c r="C10">
        <f>Tabelle4!H10</f>
        <v>41.231124392483935</v>
      </c>
      <c r="E10">
        <v>6</v>
      </c>
      <c r="F10">
        <f t="shared" si="0"/>
        <v>36.802847166263767</v>
      </c>
      <c r="J10">
        <v>6</v>
      </c>
      <c r="K10">
        <f t="shared" si="1"/>
        <v>38.550973165956464</v>
      </c>
    </row>
    <row r="11" spans="1:17" x14ac:dyDescent="0.2">
      <c r="A11">
        <v>20</v>
      </c>
      <c r="B11">
        <f>Tabelle4!B17</f>
        <v>57.858942641769005</v>
      </c>
      <c r="C11">
        <f>Tabelle4!H11</f>
        <v>58.044938779595697</v>
      </c>
      <c r="E11">
        <v>7</v>
      </c>
      <c r="F11">
        <f t="shared" si="0"/>
        <v>40.133274603574129</v>
      </c>
      <c r="J11">
        <v>7</v>
      </c>
      <c r="K11">
        <f t="shared" si="1"/>
        <v>40.320985231849633</v>
      </c>
    </row>
    <row r="12" spans="1:17" x14ac:dyDescent="0.2">
      <c r="A12">
        <v>20</v>
      </c>
      <c r="B12">
        <f>Tabelle4!B18</f>
        <v>50.847176014991589</v>
      </c>
      <c r="C12">
        <f>Tabelle4!H12</f>
        <v>28.924034028050357</v>
      </c>
      <c r="E12">
        <v>8</v>
      </c>
      <c r="F12">
        <f t="shared" si="0"/>
        <v>43.069381955955485</v>
      </c>
      <c r="J12">
        <v>8</v>
      </c>
      <c r="K12">
        <f t="shared" si="1"/>
        <v>41.759627445474116</v>
      </c>
    </row>
    <row r="13" spans="1:17" x14ac:dyDescent="0.2">
      <c r="A13">
        <v>20</v>
      </c>
      <c r="B13">
        <f>Tabelle4!B19</f>
        <v>31.73980891664641</v>
      </c>
      <c r="C13">
        <f>Tabelle4!H13</f>
        <v>45.616401559753285</v>
      </c>
      <c r="E13">
        <v>9</v>
      </c>
      <c r="F13">
        <f t="shared" si="0"/>
        <v>45.677285937849319</v>
      </c>
      <c r="J13">
        <v>9</v>
      </c>
      <c r="K13">
        <f t="shared" si="1"/>
        <v>42.951990071043397</v>
      </c>
    </row>
    <row r="14" spans="1:17" x14ac:dyDescent="0.2">
      <c r="A14">
        <v>30</v>
      </c>
      <c r="B14">
        <f>Tabelle4!B8</f>
        <v>97.824499987092793</v>
      </c>
      <c r="C14">
        <f>Tabelle4!H14</f>
        <v>48.609359487778079</v>
      </c>
      <c r="E14">
        <v>10</v>
      </c>
      <c r="F14">
        <f t="shared" si="0"/>
        <v>48.009104382807543</v>
      </c>
      <c r="J14">
        <v>10</v>
      </c>
      <c r="K14">
        <f t="shared" si="1"/>
        <v>43.956327367342112</v>
      </c>
    </row>
    <row r="15" spans="1:17" x14ac:dyDescent="0.2">
      <c r="A15">
        <v>30</v>
      </c>
      <c r="B15">
        <f>Tabelle4!B9</f>
        <v>77.452921232328009</v>
      </c>
      <c r="C15">
        <f>Tabelle4!H15</f>
        <v>33.235417494342101</v>
      </c>
      <c r="E15">
        <v>11</v>
      </c>
      <c r="F15">
        <f t="shared" si="0"/>
        <v>50.106474964809976</v>
      </c>
      <c r="J15">
        <v>11</v>
      </c>
      <c r="K15">
        <f t="shared" si="1"/>
        <v>44.813863918731272</v>
      </c>
    </row>
    <row r="16" spans="1:17" x14ac:dyDescent="0.2">
      <c r="A16">
        <v>30</v>
      </c>
      <c r="B16">
        <f>Tabelle4!B10</f>
        <v>64.569561720116155</v>
      </c>
      <c r="C16">
        <f>Tabelle4!H16</f>
        <v>56.644719648479992</v>
      </c>
      <c r="E16">
        <v>12</v>
      </c>
      <c r="F16">
        <f t="shared" si="0"/>
        <v>52.003063373540115</v>
      </c>
      <c r="J16">
        <v>12</v>
      </c>
      <c r="K16">
        <f t="shared" si="1"/>
        <v>45.554593747871692</v>
      </c>
    </row>
    <row r="17" spans="1:11" x14ac:dyDescent="0.2">
      <c r="A17">
        <v>60</v>
      </c>
      <c r="B17">
        <f>Tabelle4!B11</f>
        <v>69.394480104358308</v>
      </c>
      <c r="C17">
        <f>Tabelle4!H17</f>
        <v>62.465314537253448</v>
      </c>
      <c r="E17">
        <v>13</v>
      </c>
      <c r="F17">
        <f t="shared" si="0"/>
        <v>53.726384067239181</v>
      </c>
      <c r="J17">
        <v>13</v>
      </c>
      <c r="K17">
        <f t="shared" si="1"/>
        <v>46.200860804692987</v>
      </c>
    </row>
    <row r="18" spans="1:11" x14ac:dyDescent="0.2">
      <c r="A18">
        <v>60</v>
      </c>
      <c r="B18">
        <f>Tabelle4!B12</f>
        <v>80.661015762154364</v>
      </c>
      <c r="C18">
        <f>Tabelle4!H18</f>
        <v>53.038714381384352</v>
      </c>
      <c r="E18">
        <v>14</v>
      </c>
      <c r="F18">
        <f t="shared" si="0"/>
        <v>55.299143805696318</v>
      </c>
      <c r="J18">
        <v>14</v>
      </c>
      <c r="K18">
        <f t="shared" si="1"/>
        <v>46.769651741293536</v>
      </c>
    </row>
    <row r="19" spans="1:11" x14ac:dyDescent="0.2">
      <c r="A19">
        <v>60</v>
      </c>
      <c r="B19">
        <f>Tabelle4!B13</f>
        <v>84.99390458674884</v>
      </c>
      <c r="C19">
        <f>Tabelle4!H19</f>
        <v>67.205923422817648</v>
      </c>
      <c r="E19">
        <v>15</v>
      </c>
      <c r="F19">
        <f t="shared" si="0"/>
        <v>56.740247781684253</v>
      </c>
      <c r="J19">
        <v>15</v>
      </c>
      <c r="K19">
        <f t="shared" si="1"/>
        <v>47.274110727817678</v>
      </c>
    </row>
    <row r="20" spans="1:11" x14ac:dyDescent="0.2">
      <c r="E20">
        <v>16</v>
      </c>
      <c r="F20">
        <f t="shared" si="0"/>
        <v>58.065563233167289</v>
      </c>
      <c r="J20">
        <v>16</v>
      </c>
      <c r="K20">
        <f t="shared" si="1"/>
        <v>47.724567788899002</v>
      </c>
    </row>
    <row r="21" spans="1:11" x14ac:dyDescent="0.2">
      <c r="E21">
        <v>17</v>
      </c>
      <c r="F21">
        <f t="shared" si="0"/>
        <v>59.288506102270979</v>
      </c>
      <c r="J21">
        <v>17</v>
      </c>
      <c r="K21">
        <f t="shared" si="1"/>
        <v>48.129253670680285</v>
      </c>
    </row>
    <row r="22" spans="1:11" x14ac:dyDescent="0.2">
      <c r="E22">
        <v>18</v>
      </c>
      <c r="F22">
        <f t="shared" si="0"/>
        <v>60.420496802022917</v>
      </c>
      <c r="J22">
        <v>18</v>
      </c>
      <c r="K22">
        <f t="shared" si="1"/>
        <v>48.494807329691049</v>
      </c>
    </row>
    <row r="23" spans="1:11" x14ac:dyDescent="0.2">
      <c r="E23">
        <v>19</v>
      </c>
      <c r="F23">
        <f t="shared" si="0"/>
        <v>61.471317940628147</v>
      </c>
      <c r="J23">
        <v>19</v>
      </c>
      <c r="K23">
        <f t="shared" si="1"/>
        <v>48.826642992205869</v>
      </c>
    </row>
    <row r="24" spans="1:11" x14ac:dyDescent="0.2">
      <c r="E24">
        <v>20</v>
      </c>
      <c r="F24">
        <f t="shared" si="0"/>
        <v>62.449397757164625</v>
      </c>
      <c r="J24">
        <v>20</v>
      </c>
      <c r="K24">
        <f t="shared" si="1"/>
        <v>49.129220120795303</v>
      </c>
    </row>
    <row r="25" spans="1:11" x14ac:dyDescent="0.2">
      <c r="E25">
        <v>21</v>
      </c>
      <c r="F25">
        <f t="shared" si="0"/>
        <v>63.362036665328525</v>
      </c>
      <c r="J25">
        <v>21</v>
      </c>
      <c r="K25">
        <f t="shared" si="1"/>
        <v>49.406244985854833</v>
      </c>
    </row>
    <row r="26" spans="1:11" x14ac:dyDescent="0.2">
      <c r="E26">
        <v>22</v>
      </c>
      <c r="F26">
        <f t="shared" si="0"/>
        <v>64.215589796711129</v>
      </c>
      <c r="J26">
        <v>22</v>
      </c>
      <c r="K26">
        <f t="shared" si="1"/>
        <v>49.660823238666282</v>
      </c>
    </row>
    <row r="27" spans="1:11" x14ac:dyDescent="0.2">
      <c r="E27">
        <v>23</v>
      </c>
      <c r="F27">
        <f t="shared" si="0"/>
        <v>65.015615201304399</v>
      </c>
      <c r="J27">
        <v>23</v>
      </c>
      <c r="K27">
        <f t="shared" si="1"/>
        <v>49.895576840711747</v>
      </c>
    </row>
    <row r="28" spans="1:11" x14ac:dyDescent="0.2">
      <c r="E28">
        <v>24</v>
      </c>
      <c r="F28">
        <f t="shared" si="0"/>
        <v>65.766995013985181</v>
      </c>
      <c r="J28">
        <v>24</v>
      </c>
      <c r="K28">
        <f t="shared" si="1"/>
        <v>50.112734699996246</v>
      </c>
    </row>
    <row r="29" spans="1:11" x14ac:dyDescent="0.2">
      <c r="E29">
        <v>25</v>
      </c>
      <c r="F29">
        <f t="shared" si="0"/>
        <v>66.474035170541725</v>
      </c>
      <c r="J29">
        <v>25</v>
      </c>
      <c r="K29">
        <f t="shared" si="1"/>
        <v>50.314203662897803</v>
      </c>
    </row>
    <row r="30" spans="1:11" x14ac:dyDescent="0.2">
      <c r="E30">
        <v>26</v>
      </c>
      <c r="F30">
        <f t="shared" si="0"/>
        <v>67.140547976613561</v>
      </c>
      <c r="J30">
        <v>26</v>
      </c>
      <c r="K30">
        <f t="shared" si="1"/>
        <v>50.501624655719418</v>
      </c>
    </row>
    <row r="31" spans="1:11" x14ac:dyDescent="0.2">
      <c r="E31">
        <v>27</v>
      </c>
      <c r="F31">
        <f t="shared" si="0"/>
        <v>67.769920873732318</v>
      </c>
      <c r="J31">
        <v>27</v>
      </c>
      <c r="K31">
        <f t="shared" si="1"/>
        <v>50.676417478017711</v>
      </c>
    </row>
    <row r="32" spans="1:11" x14ac:dyDescent="0.2">
      <c r="E32">
        <v>28</v>
      </c>
      <c r="F32">
        <f t="shared" si="0"/>
        <v>68.365174021468079</v>
      </c>
      <c r="J32">
        <v>28</v>
      </c>
      <c r="K32">
        <f t="shared" si="1"/>
        <v>50.839816836684804</v>
      </c>
    </row>
    <row r="33" spans="5:11" x14ac:dyDescent="0.2">
      <c r="E33">
        <v>29</v>
      </c>
      <c r="F33">
        <f t="shared" si="0"/>
        <v>68.929008761743916</v>
      </c>
      <c r="J33">
        <v>29</v>
      </c>
      <c r="K33">
        <f t="shared" si="1"/>
        <v>50.992901556039513</v>
      </c>
    </row>
    <row r="34" spans="5:11" x14ac:dyDescent="0.2">
      <c r="E34">
        <v>30</v>
      </c>
      <c r="F34">
        <f t="shared" si="0"/>
        <v>69.463848606397221</v>
      </c>
      <c r="J34">
        <v>30</v>
      </c>
      <c r="K34">
        <f t="shared" si="1"/>
        <v>51.136618425481132</v>
      </c>
    </row>
    <row r="35" spans="5:11" x14ac:dyDescent="0.2">
      <c r="E35">
        <v>31</v>
      </c>
      <c r="F35">
        <f t="shared" si="0"/>
        <v>69.971874059961905</v>
      </c>
      <c r="J35">
        <v>31</v>
      </c>
      <c r="K35">
        <f t="shared" si="1"/>
        <v>51.271801799127154</v>
      </c>
    </row>
    <row r="36" spans="5:11" x14ac:dyDescent="0.2">
      <c r="E36">
        <v>32</v>
      </c>
      <c r="F36">
        <f t="shared" si="0"/>
        <v>70.455052332974674</v>
      </c>
      <c r="J36">
        <v>32</v>
      </c>
      <c r="K36">
        <f t="shared" si="1"/>
        <v>51.399189804803505</v>
      </c>
    </row>
    <row r="37" spans="5:11" x14ac:dyDescent="0.2">
      <c r="E37">
        <v>33</v>
      </c>
      <c r="F37">
        <f t="shared" si="0"/>
        <v>70.915162799579889</v>
      </c>
      <c r="J37">
        <v>33</v>
      </c>
      <c r="K37">
        <f t="shared" si="1"/>
        <v>51.519437827536919</v>
      </c>
    </row>
    <row r="38" spans="5:11" x14ac:dyDescent="0.2">
      <c r="E38">
        <v>34</v>
      </c>
      <c r="F38">
        <f t="shared" si="0"/>
        <v>71.353818893966249</v>
      </c>
      <c r="J38">
        <v>34</v>
      </c>
      <c r="K38">
        <f t="shared" si="1"/>
        <v>51.633129787640051</v>
      </c>
    </row>
    <row r="39" spans="5:11" x14ac:dyDescent="0.2">
      <c r="E39">
        <v>35</v>
      </c>
      <c r="F39">
        <f t="shared" si="0"/>
        <v>71.772487013578797</v>
      </c>
      <c r="J39">
        <v>35</v>
      </c>
      <c r="K39">
        <f t="shared" si="1"/>
        <v>51.740787623066097</v>
      </c>
    </row>
    <row r="40" spans="5:11" x14ac:dyDescent="0.2">
      <c r="E40">
        <v>36</v>
      </c>
      <c r="F40">
        <f t="shared" si="0"/>
        <v>72.172502895838917</v>
      </c>
      <c r="J40">
        <v>36</v>
      </c>
      <c r="K40">
        <f t="shared" si="1"/>
        <v>51.842879300984926</v>
      </c>
    </row>
    <row r="41" spans="5:11" x14ac:dyDescent="0.2">
      <c r="E41">
        <v>37</v>
      </c>
      <c r="F41">
        <f t="shared" si="0"/>
        <v>72.555085853743591</v>
      </c>
      <c r="J41">
        <v>37</v>
      </c>
      <c r="K41">
        <f t="shared" si="1"/>
        <v>51.93982561802283</v>
      </c>
    </row>
    <row r="42" spans="5:11" x14ac:dyDescent="0.2">
      <c r="E42">
        <v>38</v>
      </c>
      <c r="F42">
        <f t="shared" si="0"/>
        <v>72.921351189968448</v>
      </c>
      <c r="J42">
        <v>38</v>
      </c>
      <c r="K42">
        <f t="shared" si="1"/>
        <v>52.032005997591128</v>
      </c>
    </row>
    <row r="43" spans="5:11" x14ac:dyDescent="0.2">
      <c r="E43">
        <v>39</v>
      </c>
      <c r="F43">
        <f t="shared" si="0"/>
        <v>73.272321055708687</v>
      </c>
      <c r="J43">
        <v>39</v>
      </c>
      <c r="K43">
        <f t="shared" si="1"/>
        <v>52.119763452726531</v>
      </c>
    </row>
    <row r="44" spans="5:11" x14ac:dyDescent="0.2">
      <c r="E44">
        <v>40</v>
      </c>
      <c r="F44">
        <f t="shared" si="0"/>
        <v>73.608933976928753</v>
      </c>
      <c r="J44">
        <v>40</v>
      </c>
      <c r="K44">
        <f t="shared" si="1"/>
        <v>52.203408851299116</v>
      </c>
    </row>
    <row r="45" spans="5:11" x14ac:dyDescent="0.2">
      <c r="E45">
        <v>41</v>
      </c>
      <c r="F45">
        <f t="shared" si="0"/>
        <v>73.932053234987592</v>
      </c>
      <c r="J45">
        <v>41</v>
      </c>
      <c r="K45">
        <f t="shared" si="1"/>
        <v>52.283224595380354</v>
      </c>
    </row>
    <row r="46" spans="5:11" x14ac:dyDescent="0.2">
      <c r="E46">
        <v>42</v>
      </c>
      <c r="F46">
        <f t="shared" si="0"/>
        <v>74.242474259215612</v>
      </c>
      <c r="J46">
        <v>42</v>
      </c>
      <c r="K46">
        <f t="shared" si="1"/>
        <v>52.359467806548359</v>
      </c>
    </row>
    <row r="47" spans="5:11" x14ac:dyDescent="0.2">
      <c r="E47">
        <v>43</v>
      </c>
      <c r="F47">
        <f t="shared" si="0"/>
        <v>74.540931164726757</v>
      </c>
      <c r="J47">
        <v>43</v>
      </c>
      <c r="K47">
        <f t="shared" si="1"/>
        <v>52.432373092835412</v>
      </c>
    </row>
    <row r="48" spans="5:11" x14ac:dyDescent="0.2">
      <c r="E48">
        <v>44</v>
      </c>
      <c r="F48">
        <f t="shared" si="0"/>
        <v>74.828102548589598</v>
      </c>
      <c r="J48">
        <v>44</v>
      </c>
      <c r="K48">
        <f t="shared" si="1"/>
        <v>52.502154960049694</v>
      </c>
    </row>
    <row r="49" spans="5:11" x14ac:dyDescent="0.2">
      <c r="E49">
        <v>45</v>
      </c>
      <c r="F49">
        <f t="shared" si="0"/>
        <v>75.104616640688803</v>
      </c>
      <c r="J49">
        <v>45</v>
      </c>
      <c r="K49">
        <f t="shared" si="1"/>
        <v>52.569009919677868</v>
      </c>
    </row>
    <row r="50" spans="5:11" x14ac:dyDescent="0.2">
      <c r="E50">
        <v>46</v>
      </c>
      <c r="F50">
        <f t="shared" si="0"/>
        <v>75.371055891568901</v>
      </c>
      <c r="J50">
        <v>46</v>
      </c>
      <c r="K50">
        <f t="shared" si="1"/>
        <v>52.633118336996489</v>
      </c>
    </row>
    <row r="51" spans="5:11" x14ac:dyDescent="0.2">
      <c r="E51">
        <v>47</v>
      </c>
      <c r="F51">
        <f t="shared" si="0"/>
        <v>75.627961067773583</v>
      </c>
      <c r="J51">
        <v>47</v>
      </c>
      <c r="K51">
        <f t="shared" si="1"/>
        <v>52.694646055995008</v>
      </c>
    </row>
    <row r="52" spans="5:11" x14ac:dyDescent="0.2">
      <c r="E52">
        <v>48</v>
      </c>
      <c r="F52">
        <f t="shared" si="0"/>
        <v>75.875834915278077</v>
      </c>
      <c r="J52">
        <v>48</v>
      </c>
      <c r="K52">
        <f t="shared" si="1"/>
        <v>52.75374583193576</v>
      </c>
    </row>
    <row r="53" spans="5:11" x14ac:dyDescent="0.2">
      <c r="E53">
        <v>49</v>
      </c>
      <c r="F53">
        <f t="shared" si="0"/>
        <v>76.115145443239143</v>
      </c>
      <c r="J53">
        <v>49</v>
      </c>
      <c r="K53">
        <f t="shared" si="1"/>
        <v>52.810558597604633</v>
      </c>
    </row>
    <row r="54" spans="5:11" x14ac:dyDescent="0.2">
      <c r="E54">
        <v>50</v>
      </c>
      <c r="F54">
        <f t="shared" si="0"/>
        <v>76.346328873191609</v>
      </c>
      <c r="J54">
        <v>50</v>
      </c>
      <c r="K54">
        <f t="shared" si="1"/>
        <v>52.865214585350117</v>
      </c>
    </row>
    <row r="55" spans="5:11" x14ac:dyDescent="0.2">
      <c r="E55">
        <v>51</v>
      </c>
      <c r="F55">
        <f t="shared" si="0"/>
        <v>76.569792292793707</v>
      </c>
      <c r="J55">
        <v>51</v>
      </c>
      <c r="K55">
        <f t="shared" si="1"/>
        <v>52.917834323715148</v>
      </c>
    </row>
    <row r="56" spans="5:11" x14ac:dyDescent="0.2">
      <c r="E56">
        <v>52</v>
      </c>
      <c r="F56">
        <f t="shared" si="0"/>
        <v>76.785916048085141</v>
      </c>
      <c r="J56">
        <v>52</v>
      </c>
      <c r="K56">
        <f t="shared" si="1"/>
        <v>52.96852952471518</v>
      </c>
    </row>
    <row r="57" spans="5:11" x14ac:dyDescent="0.2">
      <c r="E57">
        <v>53</v>
      </c>
      <c r="F57">
        <f t="shared" si="0"/>
        <v>76.995055903832494</v>
      </c>
      <c r="J57">
        <v>53</v>
      </c>
      <c r="K57">
        <f t="shared" si="1"/>
        <v>53.017403875509579</v>
      </c>
    </row>
    <row r="58" spans="5:11" x14ac:dyDescent="0.2">
      <c r="E58">
        <v>54</v>
      </c>
      <c r="F58">
        <f t="shared" si="0"/>
        <v>77.197544997773974</v>
      </c>
      <c r="J58">
        <v>54</v>
      </c>
      <c r="K58">
        <f t="shared" si="1"/>
        <v>53.064553746273134</v>
      </c>
    </row>
    <row r="59" spans="5:11" x14ac:dyDescent="0.2">
      <c r="E59">
        <v>55</v>
      </c>
      <c r="F59">
        <f t="shared" si="0"/>
        <v>77.393695611344157</v>
      </c>
      <c r="J59">
        <v>55</v>
      </c>
      <c r="K59">
        <f t="shared" si="1"/>
        <v>53.110068824437008</v>
      </c>
    </row>
    <row r="60" spans="5:11" x14ac:dyDescent="0.2">
      <c r="E60">
        <v>56</v>
      </c>
      <c r="F60">
        <f t="shared" si="0"/>
        <v>77.583800776675105</v>
      </c>
      <c r="J60">
        <v>56</v>
      </c>
      <c r="K60">
        <f t="shared" si="1"/>
        <v>53.154032684082274</v>
      </c>
    </row>
    <row r="61" spans="5:11" x14ac:dyDescent="0.2">
      <c r="E61">
        <v>57</v>
      </c>
      <c r="F61">
        <f t="shared" si="0"/>
        <v>77.768135737267059</v>
      </c>
      <c r="J61">
        <v>57</v>
      </c>
      <c r="K61">
        <f t="shared" si="1"/>
        <v>53.196523298091584</v>
      </c>
    </row>
    <row r="62" spans="5:11" x14ac:dyDescent="0.2">
      <c r="E62">
        <v>58</v>
      </c>
      <c r="F62">
        <f t="shared" si="0"/>
        <v>77.946959277641582</v>
      </c>
      <c r="J62">
        <v>58</v>
      </c>
      <c r="K62">
        <f t="shared" si="1"/>
        <v>53.237613499662181</v>
      </c>
    </row>
    <row r="63" spans="5:11" x14ac:dyDescent="0.2">
      <c r="E63">
        <v>59</v>
      </c>
      <c r="F63">
        <f t="shared" si="0"/>
        <v>78.120514935485787</v>
      </c>
      <c r="J63">
        <v>59</v>
      </c>
      <c r="K63">
        <f t="shared" si="1"/>
        <v>53.277371398926775</v>
      </c>
    </row>
    <row r="64" spans="5:11" x14ac:dyDescent="0.2">
      <c r="E64">
        <v>60</v>
      </c>
      <c r="F64">
        <f t="shared" si="0"/>
        <v>78.289032108227374</v>
      </c>
      <c r="J64">
        <v>60</v>
      </c>
      <c r="K64">
        <f t="shared" si="1"/>
        <v>53.31586075969561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1139-BB00-E148-AD06-BA0FCD2EF446}">
  <dimension ref="A1:K26"/>
  <sheetViews>
    <sheetView workbookViewId="0">
      <selection activeCell="F3" sqref="F3:F9"/>
    </sheetView>
  </sheetViews>
  <sheetFormatPr baseColWidth="10" defaultRowHeight="16" x14ac:dyDescent="0.2"/>
  <cols>
    <col min="1" max="1" width="19.1640625" bestFit="1" customWidth="1"/>
    <col min="6" max="6" width="19.1640625" bestFit="1" customWidth="1"/>
  </cols>
  <sheetData>
    <row r="1" spans="1:11" ht="19" x14ac:dyDescent="0.25">
      <c r="A1" s="57" t="s">
        <v>47</v>
      </c>
      <c r="B1" s="56"/>
      <c r="C1" s="55"/>
    </row>
    <row r="2" spans="1:11" ht="17" thickBot="1" x14ac:dyDescent="0.25">
      <c r="A2" s="40" t="s">
        <v>39</v>
      </c>
      <c r="B2" s="39" t="s">
        <v>43</v>
      </c>
      <c r="C2" s="38" t="s">
        <v>42</v>
      </c>
    </row>
    <row r="3" spans="1:11" x14ac:dyDescent="0.2">
      <c r="A3" s="40">
        <v>0</v>
      </c>
      <c r="B3" s="39">
        <v>0.39200000000000002</v>
      </c>
      <c r="C3" s="38">
        <f>((B3/13880)*10^6)/4</f>
        <v>7.0605187319884726</v>
      </c>
      <c r="F3" s="54" t="s">
        <v>39</v>
      </c>
      <c r="G3" s="53">
        <v>1</v>
      </c>
      <c r="H3" s="53">
        <v>2</v>
      </c>
      <c r="I3" s="53">
        <v>3</v>
      </c>
      <c r="J3" s="53" t="s">
        <v>46</v>
      </c>
      <c r="K3" s="52" t="s">
        <v>37</v>
      </c>
    </row>
    <row r="4" spans="1:11" x14ac:dyDescent="0.2">
      <c r="A4" s="40">
        <v>5</v>
      </c>
      <c r="B4" s="39">
        <v>0.21199999999999999</v>
      </c>
      <c r="C4" s="38">
        <f>((B4/13880)*10^6)/4</f>
        <v>3.8184438040345818</v>
      </c>
      <c r="F4" s="51">
        <v>0</v>
      </c>
      <c r="G4" s="47">
        <f>C3</f>
        <v>7.0605187319884726</v>
      </c>
      <c r="H4" s="47">
        <f>C12</f>
        <v>6.8984149855907777</v>
      </c>
      <c r="I4" s="47">
        <f>C21</f>
        <v>7.2406340057636891</v>
      </c>
      <c r="J4" s="50">
        <f>AVERAGE(G4:I4)</f>
        <v>7.0665225744476459</v>
      </c>
      <c r="K4" s="49">
        <f>STDEVP(G4:I4)</f>
        <v>0.13977481660450095</v>
      </c>
    </row>
    <row r="5" spans="1:11" x14ac:dyDescent="0.2">
      <c r="A5" s="40">
        <v>10</v>
      </c>
      <c r="B5" s="39">
        <v>0.154</v>
      </c>
      <c r="C5" s="38">
        <f>((B5/13880)*10^6)/4</f>
        <v>2.7737752161383282</v>
      </c>
      <c r="F5" s="51">
        <v>5</v>
      </c>
      <c r="G5" s="47">
        <f>C4</f>
        <v>3.8184438040345818</v>
      </c>
      <c r="H5" s="47">
        <f>C13</f>
        <v>3.6563400576368879</v>
      </c>
      <c r="I5" s="47">
        <f>C22</f>
        <v>3.5842939481268012</v>
      </c>
      <c r="J5" s="50">
        <f>AVERAGE(G5:I5)</f>
        <v>3.686359269932757</v>
      </c>
      <c r="K5" s="49">
        <f>_xlfn.STDEV.P(G5:I5)</f>
        <v>9.7919707194404779E-2</v>
      </c>
    </row>
    <row r="6" spans="1:11" x14ac:dyDescent="0.2">
      <c r="A6" s="40">
        <v>20</v>
      </c>
      <c r="B6" s="39">
        <v>6.5000000000000002E-2</v>
      </c>
      <c r="C6" s="38">
        <f>((B6/13880)*10^6)/4</f>
        <v>1.170749279538905</v>
      </c>
      <c r="F6" s="51">
        <v>10</v>
      </c>
      <c r="G6" s="47">
        <f>C5</f>
        <v>2.7737752161383282</v>
      </c>
      <c r="H6" s="47">
        <f>C14</f>
        <v>2.9538904899135447</v>
      </c>
      <c r="I6" s="47">
        <f>C23</f>
        <v>2.8818443804034586</v>
      </c>
      <c r="J6" s="50">
        <f>AVERAGE(G6:I6)</f>
        <v>2.8698366954851107</v>
      </c>
      <c r="K6" s="49">
        <f>_xlfn.STDEV.P(G6:I6)</f>
        <v>7.40203410539024E-2</v>
      </c>
    </row>
    <row r="7" spans="1:11" x14ac:dyDescent="0.2">
      <c r="A7" s="40">
        <v>30</v>
      </c>
      <c r="B7" s="39">
        <v>6.6000000000000003E-2</v>
      </c>
      <c r="C7" s="38">
        <f>((B7/13880)*10^6)/4</f>
        <v>1.1887608069164266</v>
      </c>
      <c r="F7" s="51">
        <v>20</v>
      </c>
      <c r="G7" s="47">
        <f>C6</f>
        <v>1.170749279538905</v>
      </c>
      <c r="H7" s="47">
        <f>C15</f>
        <v>1.2968299711815561</v>
      </c>
      <c r="I7" s="47">
        <f>C24</f>
        <v>1.4409221902017293</v>
      </c>
      <c r="J7" s="50">
        <f>AVERAGE(G7:I7)</f>
        <v>1.3028338136407303</v>
      </c>
      <c r="K7" s="49">
        <f>_xlfn.STDEV.P(G7:I7)</f>
        <v>0.11037930061749666</v>
      </c>
    </row>
    <row r="8" spans="1:11" ht="17" thickBot="1" x14ac:dyDescent="0.25">
      <c r="A8" s="37">
        <v>60</v>
      </c>
      <c r="B8" s="36">
        <v>5.5E-2</v>
      </c>
      <c r="C8" s="35">
        <f>((B8/13880)*10^6)/4</f>
        <v>0.99063400576368876</v>
      </c>
      <c r="F8" s="51">
        <v>30</v>
      </c>
      <c r="G8" s="47">
        <f>C7</f>
        <v>1.1887608069164266</v>
      </c>
      <c r="H8" s="47">
        <f>C16</f>
        <v>1.3148414985590777</v>
      </c>
      <c r="I8" s="47">
        <f>C25</f>
        <v>1.0987031700288183</v>
      </c>
      <c r="J8" s="50">
        <f>AVERAGE(G8:I8)</f>
        <v>1.2007684918347741</v>
      </c>
      <c r="K8" s="49">
        <f>_xlfn.STDEV.P(G8:I8)</f>
        <v>8.8645671591218778E-2</v>
      </c>
    </row>
    <row r="9" spans="1:11" ht="17" thickBot="1" x14ac:dyDescent="0.25">
      <c r="F9" s="48">
        <v>60</v>
      </c>
      <c r="G9" s="47">
        <f>C8</f>
        <v>0.99063400576368876</v>
      </c>
      <c r="H9" s="46">
        <f>C17</f>
        <v>0.91858789625360215</v>
      </c>
      <c r="I9" s="46">
        <f>C26</f>
        <v>0.88256484149855907</v>
      </c>
      <c r="J9" s="45">
        <f>AVERAGE(G9:I9)</f>
        <v>0.93059558117194996</v>
      </c>
      <c r="K9" s="44">
        <f>_xlfn.STDEV.P(G9:I9)</f>
        <v>4.4928642972789895E-2</v>
      </c>
    </row>
    <row r="10" spans="1:11" ht="19" x14ac:dyDescent="0.25">
      <c r="A10" s="43" t="s">
        <v>45</v>
      </c>
      <c r="B10" s="42"/>
      <c r="C10" s="41"/>
    </row>
    <row r="11" spans="1:11" x14ac:dyDescent="0.2">
      <c r="A11" s="40" t="s">
        <v>39</v>
      </c>
      <c r="B11" s="39" t="s">
        <v>43</v>
      </c>
      <c r="C11" s="38" t="s">
        <v>42</v>
      </c>
    </row>
    <row r="12" spans="1:11" x14ac:dyDescent="0.2">
      <c r="A12" s="40">
        <v>0</v>
      </c>
      <c r="B12" s="39">
        <v>0.38300000000000001</v>
      </c>
      <c r="C12" s="38">
        <f>((B12/13880)*10^6)/4</f>
        <v>6.8984149855907777</v>
      </c>
    </row>
    <row r="13" spans="1:11" x14ac:dyDescent="0.2">
      <c r="A13" s="40">
        <v>5</v>
      </c>
      <c r="B13" s="39">
        <v>0.20300000000000001</v>
      </c>
      <c r="C13" s="38">
        <f>((B13/13880)*10^6)/4</f>
        <v>3.6563400576368879</v>
      </c>
    </row>
    <row r="14" spans="1:11" x14ac:dyDescent="0.2">
      <c r="A14" s="40">
        <v>10</v>
      </c>
      <c r="B14" s="39">
        <v>0.16400000000000001</v>
      </c>
      <c r="C14" s="38">
        <f>((B14/13880)*10^6)/4</f>
        <v>2.9538904899135447</v>
      </c>
    </row>
    <row r="15" spans="1:11" x14ac:dyDescent="0.2">
      <c r="A15" s="40">
        <v>20</v>
      </c>
      <c r="B15" s="39">
        <v>7.1999999999999995E-2</v>
      </c>
      <c r="C15" s="38">
        <f>((B15/13880)*10^6)/4</f>
        <v>1.2968299711815561</v>
      </c>
    </row>
    <row r="16" spans="1:11" x14ac:dyDescent="0.2">
      <c r="A16" s="40">
        <v>30</v>
      </c>
      <c r="B16" s="39">
        <v>7.2999999999999995E-2</v>
      </c>
      <c r="C16" s="38">
        <f>((B16/13880)*10^6)/4</f>
        <v>1.3148414985590777</v>
      </c>
    </row>
    <row r="17" spans="1:3" ht="17" thickBot="1" x14ac:dyDescent="0.25">
      <c r="A17" s="37">
        <v>60</v>
      </c>
      <c r="B17" s="36">
        <v>5.0999999999999997E-2</v>
      </c>
      <c r="C17" s="35">
        <f>((B17/13880)*10^6)/4</f>
        <v>0.91858789625360215</v>
      </c>
    </row>
    <row r="18" spans="1:3" ht="17" thickBot="1" x14ac:dyDescent="0.25"/>
    <row r="19" spans="1:3" ht="19" x14ac:dyDescent="0.25">
      <c r="A19" s="43" t="s">
        <v>44</v>
      </c>
      <c r="B19" s="42"/>
      <c r="C19" s="41"/>
    </row>
    <row r="20" spans="1:3" x14ac:dyDescent="0.2">
      <c r="A20" s="40" t="s">
        <v>39</v>
      </c>
      <c r="B20" s="39" t="s">
        <v>43</v>
      </c>
      <c r="C20" s="38" t="s">
        <v>42</v>
      </c>
    </row>
    <row r="21" spans="1:3" x14ac:dyDescent="0.2">
      <c r="A21" s="40">
        <v>0</v>
      </c>
      <c r="B21" s="39">
        <v>0.40200000000000002</v>
      </c>
      <c r="C21" s="38">
        <f>((B21/13880)*10^6)/4</f>
        <v>7.2406340057636891</v>
      </c>
    </row>
    <row r="22" spans="1:3" x14ac:dyDescent="0.2">
      <c r="A22" s="40">
        <v>5</v>
      </c>
      <c r="B22" s="39">
        <v>0.19900000000000001</v>
      </c>
      <c r="C22" s="38">
        <f>((B22/13880)*10^6)/4</f>
        <v>3.5842939481268012</v>
      </c>
    </row>
    <row r="23" spans="1:3" x14ac:dyDescent="0.2">
      <c r="A23" s="40">
        <v>10</v>
      </c>
      <c r="B23" s="39">
        <v>0.16</v>
      </c>
      <c r="C23" s="38">
        <f>((B23/13880)*10^6)/4</f>
        <v>2.8818443804034586</v>
      </c>
    </row>
    <row r="24" spans="1:3" x14ac:dyDescent="0.2">
      <c r="A24" s="40">
        <v>20</v>
      </c>
      <c r="B24" s="39">
        <v>0.08</v>
      </c>
      <c r="C24" s="38">
        <f>((B24/13880)*10^6)/4</f>
        <v>1.4409221902017293</v>
      </c>
    </row>
    <row r="25" spans="1:3" x14ac:dyDescent="0.2">
      <c r="A25" s="40">
        <v>30</v>
      </c>
      <c r="B25" s="39">
        <v>6.0999999999999999E-2</v>
      </c>
      <c r="C25" s="38">
        <f>((B25/13880)*10^6)/4</f>
        <v>1.0987031700288183</v>
      </c>
    </row>
    <row r="26" spans="1:3" ht="17" thickBot="1" x14ac:dyDescent="0.25">
      <c r="A26" s="37">
        <v>60</v>
      </c>
      <c r="B26" s="36">
        <v>4.9000000000000002E-2</v>
      </c>
      <c r="C26" s="35">
        <f>((B26/13880)*10^6)/4</f>
        <v>0.88256484149855907</v>
      </c>
    </row>
  </sheetData>
  <mergeCells count="3">
    <mergeCell ref="A1:C1"/>
    <mergeCell ref="A10:C10"/>
    <mergeCell ref="A19:C19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FA78-CB3D-D746-99D6-2DB41B22DB97}">
  <dimension ref="A1:K26"/>
  <sheetViews>
    <sheetView workbookViewId="0">
      <selection sqref="A1:K26"/>
    </sheetView>
  </sheetViews>
  <sheetFormatPr baseColWidth="10" defaultRowHeight="16" x14ac:dyDescent="0.2"/>
  <cols>
    <col min="1" max="1" width="19.1640625" bestFit="1" customWidth="1"/>
    <col min="6" max="6" width="19.1640625" bestFit="1" customWidth="1"/>
  </cols>
  <sheetData>
    <row r="1" spans="1:11" ht="19" x14ac:dyDescent="0.25">
      <c r="A1" s="57" t="s">
        <v>47</v>
      </c>
      <c r="B1" s="56"/>
      <c r="C1" s="55"/>
    </row>
    <row r="2" spans="1:11" ht="17" thickBot="1" x14ac:dyDescent="0.25">
      <c r="A2" s="40" t="s">
        <v>39</v>
      </c>
      <c r="B2" s="39" t="s">
        <v>43</v>
      </c>
      <c r="C2" s="38" t="s">
        <v>42</v>
      </c>
    </row>
    <row r="3" spans="1:11" x14ac:dyDescent="0.2">
      <c r="A3" s="40">
        <v>0</v>
      </c>
      <c r="B3" s="39">
        <v>0.39200000000000002</v>
      </c>
      <c r="C3" s="38">
        <f>((B3/13880)*10^6)/4</f>
        <v>7.0605187319884726</v>
      </c>
      <c r="F3" s="54" t="s">
        <v>39</v>
      </c>
      <c r="G3" s="53">
        <v>1</v>
      </c>
      <c r="H3" s="53">
        <v>2</v>
      </c>
      <c r="I3" s="53">
        <v>3</v>
      </c>
      <c r="J3" s="53" t="s">
        <v>46</v>
      </c>
      <c r="K3" s="52" t="s">
        <v>37</v>
      </c>
    </row>
    <row r="4" spans="1:11" x14ac:dyDescent="0.2">
      <c r="A4" s="40">
        <v>5</v>
      </c>
      <c r="B4" s="39">
        <v>0.182</v>
      </c>
      <c r="C4" s="38">
        <f>((B4/13880)*10^6)/4</f>
        <v>3.2780979827089336</v>
      </c>
      <c r="F4" s="51">
        <v>0</v>
      </c>
      <c r="G4" s="47">
        <f>C3</f>
        <v>7.0605187319884726</v>
      </c>
      <c r="H4" s="47">
        <f>C12</f>
        <v>6.8984149855907777</v>
      </c>
      <c r="I4" s="47">
        <f>C21</f>
        <v>7.2406340057636891</v>
      </c>
      <c r="J4" s="50">
        <f>AVERAGE(G4:I4)</f>
        <v>7.0665225744476459</v>
      </c>
      <c r="K4" s="49">
        <f>STDEVP(G4:I4)</f>
        <v>0.13977481660450095</v>
      </c>
    </row>
    <row r="5" spans="1:11" x14ac:dyDescent="0.2">
      <c r="A5" s="40">
        <v>10</v>
      </c>
      <c r="B5" s="39">
        <v>0.13400000000000001</v>
      </c>
      <c r="C5" s="38">
        <f>((B5/13880)*10^6)/4</f>
        <v>2.4135446685878965</v>
      </c>
      <c r="F5" s="51">
        <v>5</v>
      </c>
      <c r="G5" s="47">
        <f>C4</f>
        <v>3.2780979827089336</v>
      </c>
      <c r="H5" s="47">
        <f>C13</f>
        <v>3.4041786743515852</v>
      </c>
      <c r="I5" s="47">
        <f>C22</f>
        <v>3.5842939481268012</v>
      </c>
      <c r="J5" s="50">
        <f>AVERAGE(G5:I5)</f>
        <v>3.4221902017291068</v>
      </c>
      <c r="K5" s="49">
        <f>_xlfn.STDEV.P(G5:I5)</f>
        <v>0.12565111393165443</v>
      </c>
    </row>
    <row r="6" spans="1:11" x14ac:dyDescent="0.2">
      <c r="A6" s="40">
        <v>20</v>
      </c>
      <c r="B6" s="39">
        <v>6.4000000000000001E-2</v>
      </c>
      <c r="C6" s="38">
        <f>((B6/13880)*10^6)/4</f>
        <v>1.1527377521613833</v>
      </c>
      <c r="F6" s="51">
        <v>10</v>
      </c>
      <c r="G6" s="47">
        <f>C5</f>
        <v>2.4135446685878965</v>
      </c>
      <c r="H6" s="47">
        <f>C14</f>
        <v>2.3595100864553316</v>
      </c>
      <c r="I6" s="47">
        <f>C23</f>
        <v>2.5936599423631121</v>
      </c>
      <c r="J6" s="50">
        <f>AVERAGE(G6:I6)</f>
        <v>2.4555715658021136</v>
      </c>
      <c r="K6" s="49">
        <f>_xlfn.STDEV.P(G6:I6)</f>
        <v>0.10010405860070266</v>
      </c>
    </row>
    <row r="7" spans="1:11" x14ac:dyDescent="0.2">
      <c r="A7" s="40">
        <v>30</v>
      </c>
      <c r="B7" s="39">
        <v>0.06</v>
      </c>
      <c r="C7" s="38">
        <f>((B7/13880)*10^6)/4</f>
        <v>1.0806916426512969</v>
      </c>
      <c r="F7" s="51">
        <v>20</v>
      </c>
      <c r="G7" s="47">
        <f>C6</f>
        <v>1.1527377521613833</v>
      </c>
      <c r="H7" s="47">
        <f>C15</f>
        <v>1.2968299711815561</v>
      </c>
      <c r="I7" s="47">
        <f>C24</f>
        <v>1.0626801152737753</v>
      </c>
      <c r="J7" s="50">
        <f>AVERAGE(G7:I7)</f>
        <v>1.170749279538905</v>
      </c>
      <c r="K7" s="49">
        <f>_xlfn.STDEV.P(G7:I7)</f>
        <v>9.643598945850744E-2</v>
      </c>
    </row>
    <row r="8" spans="1:11" ht="17" thickBot="1" x14ac:dyDescent="0.25">
      <c r="A8" s="37">
        <v>60</v>
      </c>
      <c r="B8" s="36">
        <v>0.04</v>
      </c>
      <c r="C8" s="35">
        <f>((B8/13880)*10^6)/4</f>
        <v>0.72046109510086465</v>
      </c>
      <c r="F8" s="51">
        <v>30</v>
      </c>
      <c r="G8" s="47">
        <f>C7</f>
        <v>1.0806916426512969</v>
      </c>
      <c r="H8" s="47">
        <f>C16</f>
        <v>0.97262247838616722</v>
      </c>
      <c r="I8" s="47">
        <f>C25</f>
        <v>0.86455331412103753</v>
      </c>
      <c r="J8" s="50">
        <f>AVERAGE(G8:I8)</f>
        <v>0.97262247838616711</v>
      </c>
      <c r="K8" s="49">
        <f>_xlfn.STDEV.P(G8:I8)</f>
        <v>8.8238103126195178E-2</v>
      </c>
    </row>
    <row r="9" spans="1:11" ht="17" thickBot="1" x14ac:dyDescent="0.25">
      <c r="F9" s="48">
        <v>60</v>
      </c>
      <c r="G9" s="46">
        <f>C8</f>
        <v>0.72046109510086465</v>
      </c>
      <c r="H9" s="46">
        <f>C17</f>
        <v>0.68443804034582134</v>
      </c>
      <c r="I9" s="46">
        <f>C26</f>
        <v>0.66642651296829969</v>
      </c>
      <c r="J9" s="45">
        <f>AVERAGE(G9:I9)</f>
        <v>0.69044188280499519</v>
      </c>
      <c r="K9" s="44">
        <f>_xlfn.STDEV.P(G9:I9)</f>
        <v>2.2464321486394989E-2</v>
      </c>
    </row>
    <row r="10" spans="1:11" ht="19" x14ac:dyDescent="0.25">
      <c r="A10" s="43" t="s">
        <v>45</v>
      </c>
      <c r="B10" s="42"/>
      <c r="C10" s="41"/>
    </row>
    <row r="11" spans="1:11" x14ac:dyDescent="0.2">
      <c r="A11" s="40" t="s">
        <v>39</v>
      </c>
      <c r="B11" s="39" t="s">
        <v>43</v>
      </c>
      <c r="C11" s="38" t="s">
        <v>42</v>
      </c>
    </row>
    <row r="12" spans="1:11" x14ac:dyDescent="0.2">
      <c r="A12" s="40">
        <v>0</v>
      </c>
      <c r="B12" s="39">
        <v>0.38300000000000001</v>
      </c>
      <c r="C12" s="38">
        <f>((B12/13880)*10^6)/4</f>
        <v>6.8984149855907777</v>
      </c>
    </row>
    <row r="13" spans="1:11" x14ac:dyDescent="0.2">
      <c r="A13" s="40">
        <v>5</v>
      </c>
      <c r="B13" s="39">
        <v>0.189</v>
      </c>
      <c r="C13" s="38">
        <f>((B13/13880)*10^6)/4</f>
        <v>3.4041786743515852</v>
      </c>
    </row>
    <row r="14" spans="1:11" x14ac:dyDescent="0.2">
      <c r="A14" s="40">
        <v>10</v>
      </c>
      <c r="B14" s="39">
        <v>0.13100000000000001</v>
      </c>
      <c r="C14" s="38">
        <f>((B14/13880)*10^6)/4</f>
        <v>2.3595100864553316</v>
      </c>
    </row>
    <row r="15" spans="1:11" x14ac:dyDescent="0.2">
      <c r="A15" s="40">
        <v>20</v>
      </c>
      <c r="B15" s="39">
        <v>7.1999999999999995E-2</v>
      </c>
      <c r="C15" s="38">
        <f>((B15/13880)*10^6)/4</f>
        <v>1.2968299711815561</v>
      </c>
    </row>
    <row r="16" spans="1:11" x14ac:dyDescent="0.2">
      <c r="A16" s="40">
        <v>30</v>
      </c>
      <c r="B16" s="39">
        <v>5.3999999999999999E-2</v>
      </c>
      <c r="C16" s="38">
        <f>((B16/13880)*10^6)/4</f>
        <v>0.97262247838616722</v>
      </c>
    </row>
    <row r="17" spans="1:3" ht="17" thickBot="1" x14ac:dyDescent="0.25">
      <c r="A17" s="37">
        <v>60</v>
      </c>
      <c r="B17" s="36">
        <v>3.7999999999999999E-2</v>
      </c>
      <c r="C17" s="35">
        <f>((B17/13880)*10^6)/4</f>
        <v>0.68443804034582134</v>
      </c>
    </row>
    <row r="18" spans="1:3" ht="17" thickBot="1" x14ac:dyDescent="0.25"/>
    <row r="19" spans="1:3" ht="19" x14ac:dyDescent="0.25">
      <c r="A19" s="43" t="s">
        <v>44</v>
      </c>
      <c r="B19" s="42"/>
      <c r="C19" s="41"/>
    </row>
    <row r="20" spans="1:3" x14ac:dyDescent="0.2">
      <c r="A20" s="40" t="s">
        <v>39</v>
      </c>
      <c r="B20" s="39" t="s">
        <v>43</v>
      </c>
      <c r="C20" s="38" t="s">
        <v>42</v>
      </c>
    </row>
    <row r="21" spans="1:3" x14ac:dyDescent="0.2">
      <c r="A21" s="40">
        <v>0</v>
      </c>
      <c r="B21" s="39">
        <v>0.40200000000000002</v>
      </c>
      <c r="C21" s="38">
        <f>((B21/13880)*10^6)/4</f>
        <v>7.2406340057636891</v>
      </c>
    </row>
    <row r="22" spans="1:3" x14ac:dyDescent="0.2">
      <c r="A22" s="40">
        <v>5</v>
      </c>
      <c r="B22" s="39">
        <v>0.19900000000000001</v>
      </c>
      <c r="C22" s="38">
        <f>((B22/13880)*10^6)/4</f>
        <v>3.5842939481268012</v>
      </c>
    </row>
    <row r="23" spans="1:3" x14ac:dyDescent="0.2">
      <c r="A23" s="40">
        <v>10</v>
      </c>
      <c r="B23" s="39">
        <v>0.14399999999999999</v>
      </c>
      <c r="C23" s="38">
        <f>((B23/13880)*10^6)/4</f>
        <v>2.5936599423631121</v>
      </c>
    </row>
    <row r="24" spans="1:3" x14ac:dyDescent="0.2">
      <c r="A24" s="40">
        <v>20</v>
      </c>
      <c r="B24" s="39">
        <v>5.8999999999999997E-2</v>
      </c>
      <c r="C24" s="38">
        <f>((B24/13880)*10^6)/4</f>
        <v>1.0626801152737753</v>
      </c>
    </row>
    <row r="25" spans="1:3" x14ac:dyDescent="0.2">
      <c r="A25" s="40">
        <v>30</v>
      </c>
      <c r="B25" s="39">
        <v>4.8000000000000001E-2</v>
      </c>
      <c r="C25" s="38">
        <f>((B25/13880)*10^6)/4</f>
        <v>0.86455331412103753</v>
      </c>
    </row>
    <row r="26" spans="1:3" ht="17" thickBot="1" x14ac:dyDescent="0.25">
      <c r="A26" s="37">
        <v>60</v>
      </c>
      <c r="B26" s="36">
        <v>3.6999999999999998E-2</v>
      </c>
      <c r="C26" s="35">
        <f>((B26/13880)*10^6)/4</f>
        <v>0.66642651296829969</v>
      </c>
    </row>
  </sheetData>
  <mergeCells count="3">
    <mergeCell ref="A1:C1"/>
    <mergeCell ref="A10:C10"/>
    <mergeCell ref="A19:C19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B59A2-ADF0-5F44-8B65-CB378542C24A}">
  <dimension ref="A1:G34"/>
  <sheetViews>
    <sheetView zoomScale="91" zoomScaleNormal="91" workbookViewId="0">
      <selection activeCell="C3" sqref="C3"/>
    </sheetView>
  </sheetViews>
  <sheetFormatPr baseColWidth="10" defaultRowHeight="16" x14ac:dyDescent="0.2"/>
  <cols>
    <col min="1" max="1" width="19.1640625" bestFit="1" customWidth="1"/>
    <col min="5" max="5" width="19.1640625" bestFit="1" customWidth="1"/>
  </cols>
  <sheetData>
    <row r="1" spans="1:7" ht="19" x14ac:dyDescent="0.25">
      <c r="A1" s="57" t="s">
        <v>48</v>
      </c>
      <c r="B1" s="56"/>
      <c r="C1" s="55"/>
      <c r="E1" s="57" t="s">
        <v>18</v>
      </c>
      <c r="F1" s="56"/>
      <c r="G1" s="55"/>
    </row>
    <row r="2" spans="1:7" x14ac:dyDescent="0.2">
      <c r="A2" s="59" t="s">
        <v>39</v>
      </c>
      <c r="B2" s="61" t="s">
        <v>46</v>
      </c>
      <c r="C2" s="60" t="s">
        <v>37</v>
      </c>
      <c r="E2" s="59" t="s">
        <v>39</v>
      </c>
      <c r="F2" s="61" t="s">
        <v>46</v>
      </c>
      <c r="G2" s="60" t="s">
        <v>37</v>
      </c>
    </row>
    <row r="3" spans="1:7" x14ac:dyDescent="0.2">
      <c r="A3" s="59">
        <v>0</v>
      </c>
      <c r="B3" s="39">
        <f>'DTNB room temperature'!J4</f>
        <v>7.0665225744476459</v>
      </c>
      <c r="C3" s="38">
        <f>'DTNB room temperature'!K4</f>
        <v>0.13977481660450095</v>
      </c>
      <c r="E3" s="59">
        <v>0</v>
      </c>
      <c r="F3" s="39">
        <f>'DTNB 43°C'!J4</f>
        <v>7.0665225744476459</v>
      </c>
      <c r="G3" s="38">
        <f>'DTNB 43°C'!K4</f>
        <v>0.13977481660450095</v>
      </c>
    </row>
    <row r="4" spans="1:7" x14ac:dyDescent="0.2">
      <c r="A4" s="59">
        <v>5</v>
      </c>
      <c r="B4" s="39">
        <f>'DTNB room temperature'!J5</f>
        <v>3.686359269932757</v>
      </c>
      <c r="C4" s="38">
        <f>'DTNB room temperature'!K5</f>
        <v>9.7919707194404779E-2</v>
      </c>
      <c r="E4" s="59">
        <v>5</v>
      </c>
      <c r="F4" s="39">
        <f>'DTNB 43°C'!J5</f>
        <v>3.4221902017291068</v>
      </c>
      <c r="G4" s="38">
        <f>'DTNB 43°C'!K5</f>
        <v>0.12565111393165443</v>
      </c>
    </row>
    <row r="5" spans="1:7" x14ac:dyDescent="0.2">
      <c r="A5" s="59">
        <v>10</v>
      </c>
      <c r="B5" s="39">
        <f>'DTNB room temperature'!J6</f>
        <v>2.8698366954851107</v>
      </c>
      <c r="C5" s="38">
        <f>'DTNB room temperature'!K6</f>
        <v>7.40203410539024E-2</v>
      </c>
      <c r="E5" s="59">
        <v>10</v>
      </c>
      <c r="F5" s="39">
        <f>'DTNB 43°C'!J6</f>
        <v>2.4555715658021136</v>
      </c>
      <c r="G5" s="38">
        <f>'DTNB 43°C'!K6</f>
        <v>0.10010405860070266</v>
      </c>
    </row>
    <row r="6" spans="1:7" x14ac:dyDescent="0.2">
      <c r="A6" s="59">
        <v>20</v>
      </c>
      <c r="B6" s="39">
        <f>'DTNB room temperature'!J7</f>
        <v>1.3028338136407303</v>
      </c>
      <c r="C6" s="38">
        <f>'DTNB room temperature'!K7</f>
        <v>0.11037930061749666</v>
      </c>
      <c r="E6" s="59">
        <v>20</v>
      </c>
      <c r="F6" s="39">
        <f>'DTNB 43°C'!J7</f>
        <v>1.170749279538905</v>
      </c>
      <c r="G6" s="38">
        <f>'DTNB 43°C'!K7</f>
        <v>9.643598945850744E-2</v>
      </c>
    </row>
    <row r="7" spans="1:7" x14ac:dyDescent="0.2">
      <c r="A7" s="59">
        <v>30</v>
      </c>
      <c r="B7" s="39">
        <f>'DTNB room temperature'!J8</f>
        <v>1.2007684918347741</v>
      </c>
      <c r="C7" s="38">
        <f>'DTNB room temperature'!K8</f>
        <v>8.8645671591218778E-2</v>
      </c>
      <c r="E7" s="59">
        <v>30</v>
      </c>
      <c r="F7" s="39">
        <f>'DTNB 43°C'!J8</f>
        <v>0.97262247838616711</v>
      </c>
      <c r="G7" s="38">
        <f>'DTNB 43°C'!K8</f>
        <v>8.8238103126195178E-2</v>
      </c>
    </row>
    <row r="8" spans="1:7" ht="17" thickBot="1" x14ac:dyDescent="0.25">
      <c r="A8" s="58">
        <v>60</v>
      </c>
      <c r="B8" s="36">
        <f>'DTNB room temperature'!J9</f>
        <v>0.93059558117194996</v>
      </c>
      <c r="C8" s="35">
        <f>'DTNB room temperature'!K9</f>
        <v>4.4928642972789895E-2</v>
      </c>
      <c r="E8" s="58">
        <v>60</v>
      </c>
      <c r="F8" s="39">
        <f>'DTNB 43°C'!J9</f>
        <v>0.69044188280499519</v>
      </c>
      <c r="G8" s="38">
        <f>'DTNB 43°C'!K9</f>
        <v>2.2464321486394989E-2</v>
      </c>
    </row>
    <row r="33" spans="1:3" x14ac:dyDescent="0.2">
      <c r="A33" t="s">
        <v>31</v>
      </c>
      <c r="B33">
        <f>[2]Zusammen!$B$2</f>
        <v>7.0665225744476459</v>
      </c>
      <c r="C33">
        <f>AVERAGE(B33:B34)</f>
        <v>7.0665225744476459</v>
      </c>
    </row>
    <row r="34" spans="1:3" x14ac:dyDescent="0.2">
      <c r="B34">
        <f>B3</f>
        <v>7.0665225744476459</v>
      </c>
    </row>
  </sheetData>
  <mergeCells count="2">
    <mergeCell ref="A1:C1"/>
    <mergeCell ref="E1:G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RT</vt:lpstr>
      <vt:lpstr>43°C</vt:lpstr>
      <vt:lpstr>Tabelle3</vt:lpstr>
      <vt:lpstr>Tabelle4</vt:lpstr>
      <vt:lpstr>Tabelle5 (2)</vt:lpstr>
      <vt:lpstr>DTNB room temperature</vt:lpstr>
      <vt:lpstr>DTNB 43°C</vt:lpstr>
      <vt:lpstr>DTNB 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2019-07-09T08:03:48Z</dcterms:created>
  <dcterms:modified xsi:type="dcterms:W3CDTF">2023-12-06T12:36:31Z</dcterms:modified>
</cp:coreProperties>
</file>